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R:\Npsc_Inspections\HIS CONTRACT MANAGEMENT TEAM\Task Monitor\COVID-19\Remote Inspections\"/>
    </mc:Choice>
  </mc:AlternateContent>
  <xr:revisionPtr revIDLastSave="0" documentId="13_ncr:1_{682632DD-0C8A-4A1C-9227-D9469EB601C8}" xr6:coauthVersionLast="44" xr6:coauthVersionMax="44" xr10:uidLastSave="{00000000-0000-0000-0000-000000000000}"/>
  <workbookProtection workbookAlgorithmName="SHA-512" workbookHashValue="STEATBars8PBR8plDpLypESti5jv4URwTtN4FqNRS/+ywV/ROURvPdiBRGJxp0EZST0RcHHRa5n63eyo9ksH9A==" workbookSaltValue="lmNRczAre7XhK+YhmoYp5Q==" workbookSpinCount="100000" lockStructure="1"/>
  <bookViews>
    <workbookView xWindow="-120" yWindow="-120" windowWidth="29040" windowHeight="15840" tabRatio="710" activeTab="1" xr2:uid="{F1A8013A-9956-4EE5-B965-8EA76F934902}"/>
  </bookViews>
  <sheets>
    <sheet name="Read This First" sheetId="8" r:id="rId1"/>
    <sheet name="Questions" sheetId="1" r:id="rId2"/>
    <sheet name="Read this Last" sheetId="9" r:id="rId3"/>
    <sheet name="Guidance" sheetId="5" r:id="rId4"/>
    <sheet name="Q&amp;A" sheetId="10" r:id="rId5"/>
    <sheet name="RP Line Items" sheetId="7" r:id="rId6"/>
    <sheet name="Sheet1" sheetId="6" state="hidden" r:id="rId7"/>
    <sheet name="Matrix" sheetId="2" state="hidden" r:id="rId8"/>
    <sheet name="Data" sheetId="3" state="hidden" r:id="rId9"/>
    <sheet name="Service Calls" sheetId="4"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2" i="1" l="1"/>
  <c r="J61" i="1"/>
  <c r="J60" i="1"/>
  <c r="J41" i="1"/>
  <c r="J40" i="1"/>
  <c r="J39" i="1"/>
  <c r="J14" i="1" l="1"/>
  <c r="J13" i="1"/>
  <c r="J12" i="1"/>
  <c r="J11" i="1"/>
  <c r="J10" i="1"/>
  <c r="J9" i="1"/>
  <c r="D14" i="1"/>
  <c r="D13" i="1"/>
  <c r="D12" i="1"/>
  <c r="D11" i="1"/>
  <c r="D10" i="1"/>
  <c r="D9" i="1"/>
  <c r="K14" i="1" l="1"/>
  <c r="D71" i="1"/>
  <c r="D57" i="1"/>
  <c r="D24" i="1"/>
  <c r="D34" i="1"/>
  <c r="B23" i="1" l="1"/>
  <c r="H29" i="1" l="1"/>
  <c r="J32" i="1"/>
  <c r="K32" i="1" s="1"/>
  <c r="D5" i="1" s="1"/>
  <c r="D4" i="1" l="1"/>
  <c r="H18" i="1"/>
  <c r="J66" i="1"/>
  <c r="H21" i="1"/>
  <c r="H57" i="1"/>
  <c r="H34" i="1"/>
  <c r="H20" i="1"/>
  <c r="J65" i="1" l="1"/>
  <c r="J64" i="1"/>
  <c r="J73" i="1" l="1"/>
  <c r="J72" i="1"/>
  <c r="J69" i="1"/>
  <c r="J59" i="1"/>
  <c r="J68" i="1"/>
  <c r="J67" i="1"/>
  <c r="J63" i="1"/>
  <c r="J58" i="1"/>
  <c r="J52" i="1"/>
  <c r="J46" i="1"/>
  <c r="J50" i="1"/>
  <c r="J45" i="1"/>
  <c r="J51" i="1"/>
  <c r="J36" i="1"/>
  <c r="K73" i="1" l="1"/>
  <c r="D8" i="1" s="1"/>
  <c r="K69" i="1"/>
  <c r="D7" i="1" s="1"/>
  <c r="J49" i="1"/>
  <c r="J44" i="1"/>
  <c r="J48" i="1"/>
  <c r="J43" i="1"/>
  <c r="J47" i="1"/>
  <c r="J42" i="1"/>
  <c r="J38" i="1"/>
  <c r="J37" i="1"/>
  <c r="J35" i="1"/>
  <c r="H24" i="1"/>
  <c r="H19" i="1"/>
  <c r="K52" i="1" l="1"/>
  <c r="D6" i="1" s="1"/>
  <c r="D22" i="1"/>
  <c r="H17" i="1" l="1"/>
  <c r="I31" i="1" l="1"/>
  <c r="L75" i="1" l="1"/>
  <c r="L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Kincer, Ronald</author>
  </authors>
  <commentList>
    <comment ref="F30" authorId="0" shapeId="0" xr:uid="{60B852EB-9623-4668-8962-F294D8D6B78B}">
      <text>
        <r>
          <rPr>
            <b/>
            <sz val="9"/>
            <color indexed="81"/>
            <rFont val="Tahoma"/>
            <family val="2"/>
          </rPr>
          <t>Taks these out</t>
        </r>
      </text>
    </comment>
  </commentList>
</comments>
</file>

<file path=xl/sharedStrings.xml><?xml version="1.0" encoding="utf-8"?>
<sst xmlns="http://schemas.openxmlformats.org/spreadsheetml/2006/main" count="400" uniqueCount="239">
  <si>
    <t xml:space="preserve">Exterior HVAC </t>
  </si>
  <si>
    <t>Well</t>
  </si>
  <si>
    <t>Septic System</t>
  </si>
  <si>
    <t xml:space="preserve">On which floor(s) did the flood water enter? </t>
  </si>
  <si>
    <t xml:space="preserve">How high was the water on this floor? </t>
  </si>
  <si>
    <t xml:space="preserve">Flood Damage </t>
  </si>
  <si>
    <t>Select the Damage Level containing matching the HWM location</t>
  </si>
  <si>
    <t xml:space="preserve">Foundation </t>
  </si>
  <si>
    <t>Structural Situation</t>
  </si>
  <si>
    <t>Damage Level 1</t>
  </si>
  <si>
    <t>Damage Level 2</t>
  </si>
  <si>
    <t>Damage Level 3</t>
  </si>
  <si>
    <t>Damage Level 4</t>
  </si>
  <si>
    <t>Damage Level 5</t>
  </si>
  <si>
    <t>Destroyed</t>
  </si>
  <si>
    <t>Slab</t>
  </si>
  <si>
    <t>HWM on the first occupied floor</t>
  </si>
  <si>
    <t>&lt; 3"</t>
  </si>
  <si>
    <t>3" to 2'</t>
  </si>
  <si>
    <t xml:space="preserve">&gt;2' to 4' </t>
  </si>
  <si>
    <t>&gt;4' to 6'</t>
  </si>
  <si>
    <t>&gt; 6'</t>
  </si>
  <si>
    <t xml:space="preserve">Flood waters reach the first Occupied Floor's Ceiling,  OR  a complete failure of two or more major structural components such as the collapsing of basement walls/foundation, load-bearing walls, or roof assembly. The dwelling has been affected to the point where only the foundation remains (ex. flood waters removed and smashed the entirety of the above grade structure). Or the dwelling is in imminent threat of collapse because of disaster-related damages such as impending landslide/mudslide or sinkhole.  </t>
  </si>
  <si>
    <t>Crawlspace</t>
  </si>
  <si>
    <t>&lt; 3" or saturating MH BBI or Floor Insulation</t>
  </si>
  <si>
    <t>Basement</t>
  </si>
  <si>
    <t>HWM on the Basement Floor</t>
  </si>
  <si>
    <t xml:space="preserve">2' to 4' </t>
  </si>
  <si>
    <t xml:space="preserve">&gt; 4' </t>
  </si>
  <si>
    <r>
      <t xml:space="preserve">&gt;4' with Foundation Wall Damages. </t>
    </r>
    <r>
      <rPr>
        <u/>
        <sz val="12"/>
        <color rgb="FF000000"/>
        <rFont val="Calibri"/>
        <family val="2"/>
        <scheme val="minor"/>
      </rPr>
      <t xml:space="preserve"> Or</t>
    </r>
    <r>
      <rPr>
        <sz val="12"/>
        <color rgb="FF000000"/>
        <rFont val="Calibri"/>
        <family val="2"/>
        <scheme val="minor"/>
      </rPr>
      <t xml:space="preserve"> when waters reach the first floor filling the basement.</t>
    </r>
  </si>
  <si>
    <t>Yes</t>
  </si>
  <si>
    <t>No</t>
  </si>
  <si>
    <t>Have you been back to your home since the event?</t>
  </si>
  <si>
    <r>
      <t xml:space="preserve">Did </t>
    </r>
    <r>
      <rPr>
        <b/>
        <i/>
        <sz val="12"/>
        <color theme="1"/>
        <rFont val="Calibri"/>
        <family val="2"/>
        <scheme val="minor"/>
      </rPr>
      <t>ANY</t>
    </r>
    <r>
      <rPr>
        <sz val="12"/>
        <color theme="1"/>
        <rFont val="Calibri"/>
        <family val="2"/>
        <scheme val="minor"/>
      </rPr>
      <t xml:space="preserve"> flood water enter your home?</t>
    </r>
  </si>
  <si>
    <t>NA</t>
  </si>
  <si>
    <t>1st</t>
  </si>
  <si>
    <t>2nd</t>
  </si>
  <si>
    <t>3rd or Higher</t>
  </si>
  <si>
    <t>Attic</t>
  </si>
  <si>
    <t>Over Roof</t>
  </si>
  <si>
    <t xml:space="preserve">DR #  </t>
  </si>
  <si>
    <t xml:space="preserve">Reg ID  </t>
  </si>
  <si>
    <t>Occupied Floor Not Affected</t>
  </si>
  <si>
    <t>&lt; 3 Inches</t>
  </si>
  <si>
    <t>3 Inches to 2'</t>
  </si>
  <si>
    <t xml:space="preserve">&gt; 2' to 4' </t>
  </si>
  <si>
    <t>&gt; 4' to 6'</t>
  </si>
  <si>
    <t>Townhouse</t>
  </si>
  <si>
    <t>Condominium</t>
  </si>
  <si>
    <t>Apartment</t>
  </si>
  <si>
    <t>Mobile Home</t>
  </si>
  <si>
    <t>Travel Trailer</t>
  </si>
  <si>
    <t>Assisted Living Facility</t>
  </si>
  <si>
    <t>Dorm</t>
  </si>
  <si>
    <t>Military Housing</t>
  </si>
  <si>
    <t>Other</t>
  </si>
  <si>
    <t>Correctional Facility</t>
  </si>
  <si>
    <t>Rent</t>
  </si>
  <si>
    <t>Own</t>
  </si>
  <si>
    <t>Do you Own or Rent?</t>
  </si>
  <si>
    <t>Does the home have a basement?</t>
  </si>
  <si>
    <t xml:space="preserve">Are there any major structural damage to, or complete failure of the foundation or basement walls?  </t>
  </si>
  <si>
    <t>Flood water present on the exterior?</t>
  </si>
  <si>
    <t>Location?</t>
  </si>
  <si>
    <t>HWM? (Feet, Inches)</t>
  </si>
  <si>
    <t>Is home in an immediate threat of a landslide or mudslide?</t>
  </si>
  <si>
    <t>Was an accessibility ramp damaged?</t>
  </si>
  <si>
    <t xml:space="preserve">Other RP Line Items:  </t>
  </si>
  <si>
    <t>Boat</t>
  </si>
  <si>
    <t>Up to 25% of exterior walls structurally unsound?</t>
  </si>
  <si>
    <t>&lt; 3” (Lower than your ankle)
3” to 2’ (Between ankle and knee)
2’ to 4’ (Between knee and waist)
4’ to 6’ (Between waist and head)
&gt; 6’ (Over your head)</t>
  </si>
  <si>
    <t>Missing up to 25%?</t>
  </si>
  <si>
    <t xml:space="preserve">Looking at exterior walls, is the home leaning more than 4”? </t>
  </si>
  <si>
    <t xml:space="preserve">Has more than a quarter of the home moved off of its foundation? </t>
  </si>
  <si>
    <t>Is more than a quarter of your home’s roof covering damaged?</t>
  </si>
  <si>
    <t>Has the home’s floor become out of level to the extent the majority of doors no longer close?</t>
  </si>
  <si>
    <t>Is the furnace or central air conditioner that is located on the inside of your home no longer functional due to the earthquake?</t>
  </si>
  <si>
    <t>Was the water heater damaged?</t>
  </si>
  <si>
    <t>Was your home engulfed by the fire and now destroyed where only the foundation remains?</t>
  </si>
  <si>
    <t>Was your home inundated with smoke and or ash, but the structure remains intact?</t>
  </si>
  <si>
    <t>Flood</t>
  </si>
  <si>
    <t>Wind</t>
  </si>
  <si>
    <t>Fire</t>
  </si>
  <si>
    <t>Earthquake</t>
  </si>
  <si>
    <t>Interview Questions to Determine Level of Damage</t>
  </si>
  <si>
    <t xml:space="preserve">Were there damages to your home’s driveway or personally owned road requiring repairs or debris removal to make it passable? </t>
  </si>
  <si>
    <t xml:space="preserve">Flood Damage Level  </t>
  </si>
  <si>
    <t xml:space="preserve">Wind Damage Level  </t>
  </si>
  <si>
    <t xml:space="preserve">Earthquake Damage Level  </t>
  </si>
  <si>
    <t xml:space="preserve">Fire Damage Level  </t>
  </si>
  <si>
    <t>COD</t>
  </si>
  <si>
    <t>Wind / Rain</t>
  </si>
  <si>
    <t>Yes / N o</t>
  </si>
  <si>
    <t>Were there damages to your home’s driveway or personally owned road requiring repairs or debris removal to make it passable?</t>
  </si>
  <si>
    <t>Is your home in an immediate threat of a landslide or mudslide?</t>
  </si>
  <si>
    <t>Did your home’s well receive damage and is now inoperable?</t>
  </si>
  <si>
    <t>Did your home’s septic system receive damage and is now inoperable?</t>
  </si>
  <si>
    <t>Is your home’s roof missing more than quarter of its plywood or sheathing exposing the attic or the inside of your home to the elements?</t>
  </si>
  <si>
    <t>Have more than a quarter of your home’s exterior walls been removed to the point they are no longer supporting the next upper floor or roof?</t>
  </si>
  <si>
    <t>Delete this?</t>
  </si>
  <si>
    <t>Is more than half of your home’s roof missing shingles or its covering?</t>
  </si>
  <si>
    <t>Are more than half of your windows missing glass?</t>
  </si>
  <si>
    <t>Is there damage from wind or rain to more than half of your home’s ceiling requiring replacement?</t>
  </si>
  <si>
    <t>Is more than a quarter but less than half of your home’s roof missing shingles or its covering?</t>
  </si>
  <si>
    <t>Are more than a quarter but less than half of your home’s windows missing glass?</t>
  </si>
  <si>
    <t>Has more than half of your home’s siding been removed or damaged?</t>
  </si>
  <si>
    <t>Is there damage from wind or rain to more than a quarter but less than half of the home’s ceiling requiring replacement?</t>
  </si>
  <si>
    <t>Were more than half of the kitchen cabinets damaged by wind or rain?</t>
  </si>
  <si>
    <t>Is your home’s roof missing some of its shingles or covering?</t>
  </si>
  <si>
    <t>Are two or more windows missing glass?</t>
  </si>
  <si>
    <t>Has more than a quarter but less than half of your home’s siding been removed or damaged?</t>
  </si>
  <si>
    <t>Is there damage to more than one room but less than a quarter of the home’s ceilings requiring replacement?</t>
  </si>
  <si>
    <t>Were a quarter but less than half of your home’s kitchen cabinets damaged by wind or rain?</t>
  </si>
  <si>
    <t>Is more than half of your home’s roof frame damaged exposing the attic or the inside of your home to the elements?</t>
  </si>
  <si>
    <t>Is more than a half of your home’s roof covering damaged?</t>
  </si>
  <si>
    <t>Are there cracks to more than half of the interior walls?</t>
  </si>
  <si>
    <t>Does your home have a brick or masonry fireplace, or chimney that may have become damaged due to the earthquake?</t>
  </si>
  <si>
    <t>Is there any disaster caused damage to an exterior heating or cooling element, such as a condenser or heat pump, leaving it broken or non-functioning?</t>
  </si>
  <si>
    <t>Has the home’s foundation or concrete floor incurred cracks that exceed ¾” in width (the width of your thumb)?</t>
  </si>
  <si>
    <t>Are there cracks in exterior walls exceeding a ½” in width (the width of your smallest finger)?</t>
  </si>
  <si>
    <t>Line Item #</t>
  </si>
  <si>
    <t>Line Item Descrip.</t>
  </si>
  <si>
    <t>UOM </t>
  </si>
  <si>
    <t>Import</t>
  </si>
  <si>
    <t>Unf_Bsmt_Flood_Dmg_1</t>
  </si>
  <si>
    <t>EA</t>
  </si>
  <si>
    <t> $        577.24 </t>
  </si>
  <si>
    <t>Unf_Bsmt_Flood_Dmg_2</t>
  </si>
  <si>
    <t> $     1,163.52 </t>
  </si>
  <si>
    <t>Unf_Bsmt_Flood_Dmg_3</t>
  </si>
  <si>
    <t> $     4,493.65 </t>
  </si>
  <si>
    <t>Unf_Bsmt_Flood_Dmg_4</t>
  </si>
  <si>
    <t> $     8,033.38 </t>
  </si>
  <si>
    <t>Unf_Bsmt_Flood_Dmg_5</t>
  </si>
  <si>
    <t> $   16,873.72 </t>
  </si>
  <si>
    <t>Fin_Bsmt_Flood_Dmg_1</t>
  </si>
  <si>
    <t> $     1,061.00 </t>
  </si>
  <si>
    <t>Fin_Bsmt_Flood_Dmg_2</t>
  </si>
  <si>
    <t> $     3,922.80 </t>
  </si>
  <si>
    <t>Fin_Bsmt_Flood_Dmg_3</t>
  </si>
  <si>
    <t> $     9,349.74 </t>
  </si>
  <si>
    <t>Fin_Bsmt_Flood_Dmg_4</t>
  </si>
  <si>
    <t> $   15,017.19 </t>
  </si>
  <si>
    <t>Fin_Bsmt_Flood_Dmg_5</t>
  </si>
  <si>
    <t> $   25,686.32 </t>
  </si>
  <si>
    <t xml:space="preserve">Having a little trouble recording a damage level for the basement and the upper floor due to flood. Granted this should not happen often and hopefully the user will be cognizant of this situation, but there’s no mechanism to display damages for both areas. If the logic is too extreme, we’ll need to put a footnote to first verify the basement damage level, then the upper floor. </t>
  </si>
  <si>
    <t xml:space="preserve">This stated, is there a way to display the appropriate line item to enter for a finished or unfinished basement? If not, may wish to display in the upper “green” field a “Basement Finish Level”. We’ll need to instruct users to combine this field with the damage level. This all stated if it is too cumbersome to provide a unique basement damage level output. </t>
  </si>
  <si>
    <t xml:space="preserve">Basement Flood Damage Level  </t>
  </si>
  <si>
    <t>Award Package Real Property Line Items - March 26, 2020</t>
  </si>
  <si>
    <t>Line Item Description.</t>
  </si>
  <si>
    <t xml:space="preserve">UOM </t>
  </si>
  <si>
    <t>Hse/Twn_Wind_Dmg_1</t>
  </si>
  <si>
    <t>Hse/Twn_Wind_Dmg_2</t>
  </si>
  <si>
    <t>Hse/Twn_Wind_Dmg_3</t>
  </si>
  <si>
    <t>Hse/Twn_Wind_Dmg_4</t>
  </si>
  <si>
    <t>Hse/Twn_Wind_Dmg_5</t>
  </si>
  <si>
    <t>Con/Apt_Wind_Dmg_1</t>
  </si>
  <si>
    <t>Con/Apt_Wind_Dmg_2</t>
  </si>
  <si>
    <t>Con/Apt_Wind_Dmg_3</t>
  </si>
  <si>
    <t>Con/Apt_Wind_Dmg_4</t>
  </si>
  <si>
    <t>Con/Apt_Wind_Dmg_5</t>
  </si>
  <si>
    <t>MH_Wind_Dmg_1</t>
  </si>
  <si>
    <t>MH_Wind_Dmg_2</t>
  </si>
  <si>
    <t>MH_Wind_Dmg_3</t>
  </si>
  <si>
    <t>MH_Wind_Dmg_4</t>
  </si>
  <si>
    <t>MH_Wind_Dmg_5</t>
  </si>
  <si>
    <t>TT_Wind_Dmg_1</t>
  </si>
  <si>
    <t>TT_Wind_Dmg_2</t>
  </si>
  <si>
    <t>TT_Wind_Dmg_3</t>
  </si>
  <si>
    <t>TT_Wind_Dmg_4</t>
  </si>
  <si>
    <t>TT_Wind_Dmg_5</t>
  </si>
  <si>
    <t>Boat_Sunk</t>
  </si>
  <si>
    <t>Boat_Repair</t>
  </si>
  <si>
    <t>Boat_Replace</t>
  </si>
  <si>
    <t>Hse/Twn_Flood_Dmg_1</t>
  </si>
  <si>
    <t>Hse/Twn_Flood_Dmg_2</t>
  </si>
  <si>
    <t>Hse/Twn_Flood_Dmg_3</t>
  </si>
  <si>
    <t>Hse/Twn_Flood_Dmg_4</t>
  </si>
  <si>
    <t>Hse/Twn_Flood_Dmg_5</t>
  </si>
  <si>
    <t>Con/Apt_Flood_Dmg_1</t>
  </si>
  <si>
    <t>Con/Apt_Flood_Dmg_2</t>
  </si>
  <si>
    <t>Con/Apt_Flood_Dmg_3</t>
  </si>
  <si>
    <t>Con/Apt_Flood_Dmg_4</t>
  </si>
  <si>
    <t>Con/Apt_Flood_Dmg_5</t>
  </si>
  <si>
    <t>MH_Flood_Dmg_1</t>
  </si>
  <si>
    <t>MH_Flood_Dmg_2</t>
  </si>
  <si>
    <t>MH_Flood_Dmg_3</t>
  </si>
  <si>
    <t>MH_Flood_Dmg_4</t>
  </si>
  <si>
    <t>MH_Flood_Dmg_5</t>
  </si>
  <si>
    <t>TT_Flood_Dmg_1</t>
  </si>
  <si>
    <t>TT_Flood_Dmg_2</t>
  </si>
  <si>
    <t>TT_Flood_Dmg_3</t>
  </si>
  <si>
    <t>TT_Flood_Dmg_4</t>
  </si>
  <si>
    <t>TT_Flood_Dmg_5</t>
  </si>
  <si>
    <t>Hse/Twn_EQ_Dmg_1</t>
  </si>
  <si>
    <t>Hse/Twn_EQ_Dmg_2</t>
  </si>
  <si>
    <t>Hse/Twn_EQ_Dmg_3</t>
  </si>
  <si>
    <t>Hse/Twn_EQ_Dmg_4</t>
  </si>
  <si>
    <t>Hse/Twn_EQ_Dmg_5</t>
  </si>
  <si>
    <t>Con/Apt_EQ_Dmg_1</t>
  </si>
  <si>
    <t>Con/Apt_EQ_Dmg_2</t>
  </si>
  <si>
    <t>Con/Apt_EQ_Dmg_3</t>
  </si>
  <si>
    <t>Con/Apt_EQ_Dmg_4</t>
  </si>
  <si>
    <t>Con/Apt_EQ_Dmg_5</t>
  </si>
  <si>
    <t>MH_EQ_Dmg_1</t>
  </si>
  <si>
    <t>MH_EQ_Dmg_2</t>
  </si>
  <si>
    <t>MH_EQ_Dmg_3</t>
  </si>
  <si>
    <t>MH_EQ_Dmg_4</t>
  </si>
  <si>
    <t>MH_EQ_Dmg_5</t>
  </si>
  <si>
    <t>TT_EQ_Dmg_1</t>
  </si>
  <si>
    <t>TT_EQ_Dmg_2</t>
  </si>
  <si>
    <t>TT_EQ_Dmg_3</t>
  </si>
  <si>
    <t>TT_EQ_Dmg_4</t>
  </si>
  <si>
    <t>TT_EQ_Dmg_5</t>
  </si>
  <si>
    <t>Ext. HVAC  Service Call</t>
  </si>
  <si>
    <t xml:space="preserve">EACH      </t>
  </si>
  <si>
    <t>Well Service Call</t>
  </si>
  <si>
    <t>Septic System Service Call</t>
  </si>
  <si>
    <t xml:space="preserve">Retaining Wall Service Call                   </t>
  </si>
  <si>
    <t>ADA Ramp Repair</t>
  </si>
  <si>
    <t>Existing LI's</t>
  </si>
  <si>
    <t xml:space="preserve">Renter - Destroyed                                </t>
  </si>
  <si>
    <t xml:space="preserve">Renter - Major Damage                             </t>
  </si>
  <si>
    <t xml:space="preserve">Renter - Moderate Damage                          </t>
  </si>
  <si>
    <t xml:space="preserve">Service Call - Boat                               </t>
  </si>
  <si>
    <t xml:space="preserve">SF Service Call                                   </t>
  </si>
  <si>
    <t xml:space="preserve">MF Service Call                                   </t>
  </si>
  <si>
    <t xml:space="preserve">Residence, Rebuild                                </t>
  </si>
  <si>
    <t xml:space="preserve">Mobile Home, Replace                              </t>
  </si>
  <si>
    <t xml:space="preserve">Travel Trailer, Replace                           </t>
  </si>
  <si>
    <t>What type of home do you reside in?</t>
  </si>
  <si>
    <t>If home is a mobile home was BBI or floor insulation affected?</t>
  </si>
  <si>
    <t>Did a tree or trees fall on your home damaging the home?</t>
  </si>
  <si>
    <t>Does your home have an accessibility ramp for a household member to enter the home and was it damaged by the disaster?</t>
  </si>
  <si>
    <t>Is the home in which you have requested assistance your primary residence, one in which you reside for 6 months or more during the year?</t>
  </si>
  <si>
    <t>Is the boat / vessel currently afloat?</t>
  </si>
  <si>
    <t>Did the vessel sustain damage to more than a quarter of the hull requiring replacement (replacement, not just repainting)?</t>
  </si>
  <si>
    <t>Is hull damage between 10 and 25%?</t>
  </si>
  <si>
    <t>House-Single/Duplex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</si>
</sst>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4"/>
      <color rgb="FF000000"/>
      <name val="Calibri"/>
      <family val="2"/>
      <scheme val="minor"/>
    </font>
    <font>
      <sz val="11"/>
      <color rgb="FF000000"/>
      <name val="Calibri"/>
      <family val="2"/>
      <scheme val="minor"/>
    </font>
    <font>
      <sz val="12"/>
      <color rgb="FF000000"/>
      <name val="Calibri"/>
      <family val="2"/>
      <scheme val="minor"/>
    </font>
    <font>
      <sz val="28"/>
      <color rgb="FF000000"/>
      <name val="Calibri"/>
      <family val="2"/>
      <scheme val="minor"/>
    </font>
    <font>
      <u/>
      <sz val="12"/>
      <color rgb="FF000000"/>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rgb="FFFF0000"/>
      <name val="Calibri"/>
      <family val="2"/>
      <scheme val="minor"/>
    </font>
    <font>
      <i/>
      <sz val="12"/>
      <color theme="1"/>
      <name val="Calibri"/>
      <family val="2"/>
      <scheme val="minor"/>
    </font>
    <font>
      <b/>
      <sz val="9"/>
      <color indexed="81"/>
      <name val="Tahoma"/>
      <family val="2"/>
    </font>
    <font>
      <sz val="12"/>
      <name val="Calibri"/>
      <family val="2"/>
      <scheme val="minor"/>
    </font>
    <font>
      <b/>
      <sz val="12"/>
      <color theme="0"/>
      <name val="Calibri"/>
      <family val="2"/>
      <scheme val="minor"/>
    </font>
    <font>
      <sz val="14"/>
      <color theme="1"/>
      <name val="Times New Roman"/>
      <family val="1"/>
    </font>
    <font>
      <sz val="14"/>
      <color rgb="FFFF0000"/>
      <name val="Wingdings"/>
      <charset val="2"/>
    </font>
    <font>
      <sz val="14"/>
      <color theme="1"/>
      <name val="Calibri"/>
      <family val="2"/>
      <scheme val="minor"/>
    </font>
    <font>
      <sz val="14"/>
      <color theme="1"/>
      <name val="Wingdings"/>
      <charset val="2"/>
    </font>
    <font>
      <b/>
      <i/>
      <sz val="12"/>
      <color rgb="FFFF0000"/>
      <name val="Calibri"/>
      <family val="2"/>
      <scheme val="minor"/>
    </font>
    <font>
      <sz val="10"/>
      <color rgb="FF000000"/>
      <name val="Segoe UI"/>
      <family val="2"/>
    </font>
    <font>
      <sz val="12"/>
      <color theme="1"/>
      <name val="Times New Roman"/>
      <family val="1"/>
    </font>
    <font>
      <sz val="10"/>
      <color theme="1"/>
      <name val="Calibri"/>
      <family val="2"/>
      <scheme val="minor"/>
    </font>
    <font>
      <b/>
      <i/>
      <sz val="18"/>
      <color rgb="FFFF0000"/>
      <name val="Calibri"/>
      <family val="2"/>
      <scheme val="minor"/>
    </font>
    <font>
      <b/>
      <sz val="11"/>
      <color theme="1"/>
      <name val="Calibri"/>
      <family val="2"/>
      <scheme val="minor"/>
    </font>
    <font>
      <sz val="10"/>
      <color rgb="FF000000"/>
      <name val="Arial"/>
      <family val="2"/>
    </font>
    <font>
      <sz val="10"/>
      <color indexed="8"/>
      <name val="Arial"/>
      <family val="2"/>
    </font>
    <font>
      <sz val="10"/>
      <color indexed="8"/>
      <name val="Tahoma"/>
      <family val="2"/>
    </font>
  </fonts>
  <fills count="12">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00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7" tint="0.59999389629810485"/>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24" fillId="0" borderId="0"/>
    <xf numFmtId="0" fontId="25" fillId="0" borderId="0"/>
  </cellStyleXfs>
  <cellXfs count="123">
    <xf numFmtId="0" fontId="0" fillId="0" borderId="0" xfId="0"/>
    <xf numFmtId="0" fontId="0" fillId="2" borderId="0" xfId="0" applyFill="1"/>
    <xf numFmtId="0" fontId="2" fillId="3" borderId="1" xfId="0" applyFont="1" applyFill="1" applyBorder="1" applyAlignment="1">
      <alignment vertical="center"/>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4" xfId="0" applyFont="1" applyBorder="1" applyAlignment="1">
      <alignment horizontal="center" vertical="center" textRotation="180"/>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0" fillId="2" borderId="0" xfId="0" applyFill="1" applyAlignment="1">
      <alignment wrapText="1"/>
    </xf>
    <xf numFmtId="0" fontId="0" fillId="2" borderId="11" xfId="0" quotePrefix="1" applyFill="1" applyBorder="1"/>
    <xf numFmtId="0" fontId="0" fillId="2" borderId="11" xfId="0" applyFill="1" applyBorder="1"/>
    <xf numFmtId="0" fontId="0" fillId="2" borderId="0" xfId="0" applyFill="1" applyAlignment="1">
      <alignment horizontal="center"/>
    </xf>
    <xf numFmtId="0" fontId="3" fillId="0" borderId="11" xfId="0" applyFont="1" applyBorder="1" applyAlignment="1">
      <alignment horizontal="center" vertical="center" wrapText="1"/>
    </xf>
    <xf numFmtId="0" fontId="0" fillId="2" borderId="0" xfId="0" applyFill="1" applyBorder="1" applyAlignment="1">
      <alignment horizontal="center"/>
    </xf>
    <xf numFmtId="0" fontId="0" fillId="2" borderId="12" xfId="0" applyFill="1" applyBorder="1"/>
    <xf numFmtId="0" fontId="0" fillId="2" borderId="11" xfId="0" applyFill="1" applyBorder="1" applyAlignment="1">
      <alignment horizontal="center"/>
    </xf>
    <xf numFmtId="0" fontId="7" fillId="4" borderId="1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protection locked="0"/>
    </xf>
    <xf numFmtId="0" fontId="0" fillId="2" borderId="11" xfId="0" applyFill="1" applyBorder="1" applyAlignment="1">
      <alignment wrapText="1"/>
    </xf>
    <xf numFmtId="0" fontId="0" fillId="2" borderId="12" xfId="0" applyFill="1" applyBorder="1" applyAlignment="1">
      <alignment wrapText="1"/>
    </xf>
    <xf numFmtId="0" fontId="7" fillId="7" borderId="16" xfId="0" applyFont="1" applyFill="1" applyBorder="1" applyAlignment="1" applyProtection="1">
      <alignment horizontal="center" vertical="center" wrapText="1"/>
      <protection locked="0"/>
    </xf>
    <xf numFmtId="0" fontId="7" fillId="7" borderId="17" xfId="0" applyFont="1" applyFill="1" applyBorder="1" applyAlignment="1" applyProtection="1">
      <alignment horizontal="center" vertical="center" wrapText="1"/>
      <protection locked="0"/>
    </xf>
    <xf numFmtId="0" fontId="7" fillId="7" borderId="18"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6" fillId="2" borderId="0" xfId="0" applyFont="1" applyFill="1" applyProtection="1"/>
    <xf numFmtId="0" fontId="7" fillId="2" borderId="0" xfId="0" applyFont="1" applyFill="1" applyBorder="1" applyAlignment="1" applyProtection="1">
      <alignment horizontal="center" vertical="center"/>
    </xf>
    <xf numFmtId="0" fontId="7" fillId="2" borderId="0" xfId="0" applyFont="1" applyFill="1" applyAlignment="1" applyProtection="1">
      <alignment horizontal="right" vertical="top"/>
    </xf>
    <xf numFmtId="0" fontId="7" fillId="2" borderId="0" xfId="0" applyFont="1" applyFill="1" applyAlignment="1" applyProtection="1">
      <alignment horizontal="right"/>
    </xf>
    <xf numFmtId="0" fontId="7" fillId="2" borderId="1" xfId="0" applyFont="1" applyFill="1" applyBorder="1" applyAlignment="1" applyProtection="1">
      <alignment horizontal="center" vertical="center"/>
    </xf>
    <xf numFmtId="0" fontId="7" fillId="2" borderId="0" xfId="0" applyFont="1" applyFill="1" applyAlignment="1" applyProtection="1">
      <alignment horizontal="right" vertical="center"/>
    </xf>
    <xf numFmtId="0" fontId="6" fillId="7" borderId="22" xfId="0" applyFont="1" applyFill="1" applyBorder="1" applyAlignment="1" applyProtection="1">
      <alignment horizontal="left" vertical="top" wrapText="1" indent="1"/>
    </xf>
    <xf numFmtId="0" fontId="6" fillId="7" borderId="23" xfId="0" applyFont="1" applyFill="1" applyBorder="1" applyAlignment="1" applyProtection="1">
      <alignment horizontal="left" vertical="top" wrapText="1" indent="1"/>
    </xf>
    <xf numFmtId="0" fontId="6" fillId="7" borderId="24" xfId="0" applyFont="1" applyFill="1" applyBorder="1" applyAlignment="1" applyProtection="1">
      <alignment horizontal="left" vertical="top" wrapText="1" indent="1"/>
    </xf>
    <xf numFmtId="0" fontId="7" fillId="2" borderId="0" xfId="0" applyFont="1" applyFill="1" applyAlignment="1" applyProtection="1">
      <alignment horizontal="left" vertical="top" indent="1"/>
    </xf>
    <xf numFmtId="0" fontId="8" fillId="2" borderId="0" xfId="0" applyFont="1" applyFill="1" applyAlignment="1" applyProtection="1">
      <alignment horizontal="center" vertical="top" wrapText="1"/>
    </xf>
    <xf numFmtId="0" fontId="8" fillId="2" borderId="0" xfId="0" applyFont="1" applyFill="1" applyAlignment="1" applyProtection="1">
      <alignment horizontal="left" vertical="top" wrapText="1" indent="1"/>
    </xf>
    <xf numFmtId="0" fontId="8" fillId="2" borderId="0" xfId="0" applyFont="1" applyFill="1" applyAlignment="1" applyProtection="1">
      <alignment horizontal="left" vertical="top" wrapText="1" indent="2"/>
    </xf>
    <xf numFmtId="0" fontId="6" fillId="2" borderId="0" xfId="0" applyFont="1" applyFill="1" applyAlignment="1" applyProtection="1">
      <alignment horizontal="left" vertical="top"/>
    </xf>
    <xf numFmtId="0" fontId="6" fillId="2" borderId="0" xfId="0" applyFont="1" applyFill="1" applyAlignment="1" applyProtection="1">
      <alignment wrapText="1"/>
    </xf>
    <xf numFmtId="0" fontId="6" fillId="6" borderId="0" xfId="0" applyFont="1" applyFill="1" applyProtection="1"/>
    <xf numFmtId="0" fontId="9" fillId="2" borderId="0" xfId="0" applyFont="1" applyFill="1" applyAlignment="1" applyProtection="1">
      <alignment horizontal="left" vertical="center" wrapText="1"/>
    </xf>
    <xf numFmtId="0" fontId="10" fillId="2" borderId="0" xfId="0" applyFont="1" applyFill="1" applyBorder="1" applyAlignment="1" applyProtection="1">
      <alignment horizontal="left" vertical="top" wrapText="1" indent="2"/>
    </xf>
    <xf numFmtId="0" fontId="6" fillId="5" borderId="0" xfId="0" applyFont="1" applyFill="1" applyProtection="1"/>
    <xf numFmtId="0" fontId="13" fillId="9" borderId="0" xfId="0" applyFont="1" applyFill="1" applyProtection="1"/>
    <xf numFmtId="0" fontId="7" fillId="4" borderId="11"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protection locked="0"/>
    </xf>
    <xf numFmtId="0" fontId="7" fillId="7" borderId="16"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18" xfId="0" applyFont="1" applyFill="1" applyBorder="1" applyAlignment="1" applyProtection="1">
      <alignment horizontal="center" vertical="center"/>
      <protection locked="0"/>
    </xf>
    <xf numFmtId="0" fontId="14" fillId="2" borderId="0" xfId="0" applyFont="1" applyFill="1"/>
    <xf numFmtId="0" fontId="14" fillId="0" borderId="0" xfId="0" applyFont="1"/>
    <xf numFmtId="0" fontId="15" fillId="2" borderId="0" xfId="0" applyFont="1" applyFill="1" applyAlignment="1">
      <alignment horizontal="left" vertical="center" indent="5"/>
    </xf>
    <xf numFmtId="0" fontId="16" fillId="2" borderId="0" xfId="0" applyFont="1" applyFill="1"/>
    <xf numFmtId="0" fontId="17" fillId="2" borderId="0" xfId="0" applyFont="1" applyFill="1" applyAlignment="1">
      <alignment horizontal="left" vertical="center" indent="10"/>
    </xf>
    <xf numFmtId="0" fontId="18" fillId="2" borderId="0" xfId="0" applyFont="1" applyFill="1" applyBorder="1" applyAlignment="1" applyProtection="1">
      <alignment horizontal="left" vertical="center" wrapText="1" indent="2"/>
    </xf>
    <xf numFmtId="0" fontId="6" fillId="2" borderId="0" xfId="0" applyFont="1" applyFill="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11"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8" borderId="11" xfId="0" applyFont="1" applyFill="1" applyBorder="1" applyAlignment="1" applyProtection="1">
      <alignment horizontal="left" vertical="center" wrapText="1"/>
    </xf>
    <xf numFmtId="0" fontId="12" fillId="8" borderId="11" xfId="0" applyFont="1" applyFill="1" applyBorder="1" applyAlignment="1" applyProtection="1">
      <alignment horizontal="left" vertical="center" wrapText="1"/>
    </xf>
    <xf numFmtId="0" fontId="7" fillId="2" borderId="30" xfId="0" applyFont="1" applyFill="1" applyBorder="1" applyAlignment="1" applyProtection="1">
      <alignment horizontal="left" vertical="top" wrapText="1"/>
    </xf>
    <xf numFmtId="0" fontId="19" fillId="0" borderId="0" xfId="0" applyFont="1" applyAlignment="1">
      <alignment vertical="center"/>
    </xf>
    <xf numFmtId="0" fontId="20" fillId="0" borderId="0" xfId="0" applyFont="1" applyAlignment="1">
      <alignment vertical="center" wrapText="1"/>
    </xf>
    <xf numFmtId="0" fontId="20" fillId="0" borderId="0" xfId="0" applyFont="1" applyAlignment="1">
      <alignment horizontal="right" vertical="center" wrapText="1"/>
    </xf>
    <xf numFmtId="0" fontId="21" fillId="0" borderId="0" xfId="0" applyFont="1" applyAlignment="1">
      <alignment vertical="center"/>
    </xf>
    <xf numFmtId="0" fontId="0" fillId="0" borderId="0" xfId="0" applyAlignment="1">
      <alignment horizontal="left" indent="2"/>
    </xf>
    <xf numFmtId="0" fontId="20" fillId="0" borderId="0" xfId="0" applyFont="1" applyAlignment="1">
      <alignment horizontal="left" vertical="center" wrapText="1" indent="2"/>
    </xf>
    <xf numFmtId="0" fontId="18" fillId="2" borderId="0" xfId="0" applyFont="1" applyFill="1" applyAlignment="1" applyProtection="1">
      <alignment horizontal="left" vertical="center" wrapText="1" indent="2"/>
    </xf>
    <xf numFmtId="0" fontId="23" fillId="0" borderId="0" xfId="0" applyFont="1"/>
    <xf numFmtId="0" fontId="0" fillId="0" borderId="11" xfId="0" applyBorder="1"/>
    <xf numFmtId="0" fontId="2" fillId="0" borderId="11" xfId="1" applyFont="1" applyBorder="1"/>
    <xf numFmtId="0" fontId="0" fillId="0" borderId="15" xfId="0" applyBorder="1"/>
    <xf numFmtId="0" fontId="0" fillId="11" borderId="31" xfId="0" applyFill="1" applyBorder="1"/>
    <xf numFmtId="0" fontId="0" fillId="11" borderId="32" xfId="0" applyFill="1" applyBorder="1"/>
    <xf numFmtId="0" fontId="26" fillId="0" borderId="11" xfId="2" applyFont="1" applyBorder="1" applyAlignment="1">
      <alignment horizontal="right" wrapText="1"/>
    </xf>
    <xf numFmtId="0" fontId="26" fillId="0" borderId="11" xfId="2" applyFont="1" applyBorder="1" applyAlignment="1">
      <alignment wrapText="1"/>
    </xf>
    <xf numFmtId="0" fontId="0" fillId="0" borderId="33" xfId="0" applyBorder="1"/>
    <xf numFmtId="0" fontId="0" fillId="0" borderId="34" xfId="0" applyBorder="1"/>
    <xf numFmtId="0" fontId="0" fillId="0" borderId="35" xfId="0" applyBorder="1"/>
    <xf numFmtId="0" fontId="6" fillId="2" borderId="0" xfId="0" applyFont="1" applyFill="1" applyAlignment="1" applyProtection="1">
      <alignment horizontal="left" vertical="center" wrapText="1"/>
    </xf>
    <xf numFmtId="0" fontId="22" fillId="2" borderId="0" xfId="0" applyFont="1" applyFill="1" applyAlignment="1" applyProtection="1">
      <alignment horizontal="left" vertical="center"/>
    </xf>
    <xf numFmtId="0" fontId="7" fillId="10" borderId="0" xfId="0" applyFont="1" applyFill="1" applyAlignment="1" applyProtection="1">
      <alignment horizontal="left" vertical="top" wrapText="1"/>
    </xf>
    <xf numFmtId="0" fontId="7" fillId="5" borderId="0" xfId="0" applyFont="1" applyFill="1" applyAlignment="1" applyProtection="1">
      <alignment horizontal="left" vertical="top" indent="2"/>
    </xf>
    <xf numFmtId="0" fontId="7" fillId="5" borderId="6" xfId="0" applyFont="1" applyFill="1" applyBorder="1" applyAlignment="1" applyProtection="1">
      <alignment horizontal="left" vertical="top" indent="2"/>
    </xf>
    <xf numFmtId="0" fontId="7" fillId="5" borderId="5" xfId="0" applyFont="1" applyFill="1" applyBorder="1" applyAlignment="1" applyProtection="1">
      <alignment horizontal="left" vertical="top" indent="2"/>
    </xf>
    <xf numFmtId="0" fontId="7" fillId="5" borderId="22" xfId="0" applyFont="1" applyFill="1" applyBorder="1" applyAlignment="1" applyProtection="1">
      <alignment horizontal="left" vertical="center" indent="2"/>
    </xf>
    <xf numFmtId="0" fontId="7" fillId="5" borderId="25" xfId="0" applyFont="1" applyFill="1" applyBorder="1" applyAlignment="1" applyProtection="1">
      <alignment horizontal="left" vertical="center" indent="2"/>
    </xf>
    <xf numFmtId="0" fontId="7" fillId="5" borderId="23" xfId="0" applyFont="1" applyFill="1" applyBorder="1" applyAlignment="1" applyProtection="1">
      <alignment horizontal="left" vertical="center" indent="2"/>
    </xf>
    <xf numFmtId="0" fontId="7" fillId="5" borderId="13" xfId="0" applyFont="1" applyFill="1" applyBorder="1" applyAlignment="1" applyProtection="1">
      <alignment horizontal="left" vertical="center" indent="2"/>
    </xf>
    <xf numFmtId="0" fontId="7" fillId="5" borderId="24" xfId="0" applyFont="1" applyFill="1" applyBorder="1" applyAlignment="1" applyProtection="1">
      <alignment horizontal="left" vertical="center" indent="2"/>
    </xf>
    <xf numFmtId="0" fontId="7" fillId="5" borderId="26" xfId="0" applyFont="1" applyFill="1" applyBorder="1" applyAlignment="1" applyProtection="1">
      <alignment horizontal="left" vertical="center" indent="2"/>
    </xf>
    <xf numFmtId="0" fontId="7" fillId="2" borderId="12"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7" fillId="8" borderId="12" xfId="0" applyFont="1" applyFill="1" applyBorder="1" applyAlignment="1" applyProtection="1">
      <alignment horizontal="left" vertical="center" wrapText="1"/>
    </xf>
    <xf numFmtId="0" fontId="7" fillId="8" borderId="13" xfId="0" applyFont="1" applyFill="1" applyBorder="1" applyAlignment="1" applyProtection="1">
      <alignment horizontal="left" vertical="center" wrapText="1"/>
    </xf>
    <xf numFmtId="0" fontId="7" fillId="8" borderId="14" xfId="0" applyFont="1" applyFill="1" applyBorder="1" applyAlignment="1" applyProtection="1">
      <alignment horizontal="left" vertical="center" wrapText="1"/>
    </xf>
    <xf numFmtId="0" fontId="7" fillId="2" borderId="23" xfId="0" applyFont="1" applyFill="1" applyBorder="1" applyAlignment="1" applyProtection="1">
      <alignment horizontal="left" vertical="center" wrapText="1"/>
    </xf>
    <xf numFmtId="0" fontId="6" fillId="2" borderId="0" xfId="0" applyFont="1" applyFill="1" applyAlignment="1" applyProtection="1">
      <alignment horizontal="left" vertical="center" wrapText="1"/>
    </xf>
    <xf numFmtId="0" fontId="0" fillId="0" borderId="27" xfId="0" applyBorder="1" applyAlignment="1" applyProtection="1">
      <alignment horizontal="left" vertical="center" wrapText="1"/>
    </xf>
    <xf numFmtId="0" fontId="7" fillId="5" borderId="0" xfId="0" applyFont="1" applyFill="1" applyAlignment="1" applyProtection="1">
      <alignment horizontal="left" vertical="top" wrapText="1"/>
    </xf>
    <xf numFmtId="0" fontId="7" fillId="2" borderId="22" xfId="0" applyFont="1" applyFill="1" applyBorder="1" applyAlignment="1" applyProtection="1">
      <alignment horizontal="left" vertical="center" wrapText="1"/>
    </xf>
    <xf numFmtId="0" fontId="7" fillId="2" borderId="25" xfId="0" applyFont="1" applyFill="1" applyBorder="1" applyAlignment="1" applyProtection="1">
      <alignment horizontal="left" vertical="center" wrapText="1"/>
    </xf>
    <xf numFmtId="0" fontId="7" fillId="2" borderId="28" xfId="0" applyFont="1" applyFill="1" applyBorder="1" applyAlignment="1" applyProtection="1">
      <alignment horizontal="left" vertical="center" wrapText="1"/>
    </xf>
    <xf numFmtId="0" fontId="7" fillId="2" borderId="24" xfId="0" applyFont="1" applyFill="1" applyBorder="1" applyAlignment="1" applyProtection="1">
      <alignment horizontal="left" vertical="center" wrapText="1"/>
    </xf>
    <xf numFmtId="0" fontId="7" fillId="2" borderId="26" xfId="0" applyFont="1" applyFill="1" applyBorder="1" applyAlignment="1" applyProtection="1">
      <alignment horizontal="left" vertical="center" wrapText="1"/>
    </xf>
    <xf numFmtId="0" fontId="7" fillId="2" borderId="29" xfId="0" applyFont="1" applyFill="1" applyBorder="1" applyAlignment="1" applyProtection="1">
      <alignment horizontal="left" vertical="center" wrapText="1"/>
    </xf>
    <xf numFmtId="0" fontId="20" fillId="0" borderId="11" xfId="0" applyFont="1" applyBorder="1" applyAlignment="1">
      <alignment horizontal="left" vertical="center" wrapText="1"/>
    </xf>
    <xf numFmtId="0" fontId="1"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Normal" xfId="0" builtinId="0"/>
    <cellStyle name="Normal 3" xfId="1" xr:uid="{8E054238-1CFD-4B26-8710-38E330F05C3E}"/>
    <cellStyle name="Normal_Sheet1" xfId="2" xr:uid="{5CAEEFD6-2BA3-4EC5-95BB-D5675D4F56DC}"/>
  </cellStyles>
  <dxfs count="137">
    <dxf>
      <fill>
        <patternFill>
          <bgColor rgb="FF92D050"/>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38100</xdr:colOff>
      <xdr:row>1</xdr:row>
      <xdr:rowOff>76200</xdr:rowOff>
    </xdr:from>
    <xdr:to>
      <xdr:col>14</xdr:col>
      <xdr:colOff>133349</xdr:colOff>
      <xdr:row>53</xdr:row>
      <xdr:rowOff>123825</xdr:rowOff>
    </xdr:to>
    <xdr:sp macro="" textlink="">
      <xdr:nvSpPr>
        <xdr:cNvPr id="2" name="TextBox 1">
          <a:extLst>
            <a:ext uri="{FF2B5EF4-FFF2-40B4-BE49-F238E27FC236}">
              <a16:creationId xmlns:a16="http://schemas.microsoft.com/office/drawing/2014/main" id="{BC969570-68E7-456F-B381-1370B7112D33}"/>
            </a:ext>
          </a:extLst>
        </xdr:cNvPr>
        <xdr:cNvSpPr txBox="1"/>
      </xdr:nvSpPr>
      <xdr:spPr>
        <a:xfrm>
          <a:off x="647700" y="266700"/>
          <a:ext cx="8020049" cy="995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Hello, my name is ________________ and I am an inspector with FEMA, my inspector number is _________________and I am trying to reach (applicant name). I’m calling regarding the application for assistance you submitted to FEMA.</a:t>
          </a:r>
        </a:p>
        <a:p>
          <a:r>
            <a:rPr lang="en-US" sz="1100"/>
            <a:t> </a:t>
          </a:r>
        </a:p>
        <a:p>
          <a:r>
            <a:rPr lang="en-US" sz="1100"/>
            <a:t>Due to the current conditions surrounding COVID-19 and to ensure public safety, we will need to perform your assessment by phone, and we will be discussing disaster caused damages to your dwelling, personal property, and other needs. </a:t>
          </a:r>
        </a:p>
        <a:p>
          <a:r>
            <a:rPr lang="en-US" sz="1100"/>
            <a:t> </a:t>
          </a:r>
        </a:p>
        <a:p>
          <a:r>
            <a:rPr lang="en-US" sz="1100"/>
            <a:t>This interview may take 15 to 30 minutes to complete.  Do you have time for this call now?</a:t>
          </a:r>
        </a:p>
        <a:p>
          <a:r>
            <a:rPr lang="en-US" sz="1100"/>
            <a:t>(If not, provide the applicant with your contact number and acceptable times to reach you in the next 7 days).  </a:t>
          </a:r>
        </a:p>
        <a:p>
          <a:r>
            <a:rPr lang="en-US" sz="1100"/>
            <a:t> </a:t>
          </a:r>
        </a:p>
        <a:p>
          <a:r>
            <a:rPr lang="en-US" sz="1100"/>
            <a:t>Because of the Privacy Act, I need to ask you a question in order to verify that I am speaking to the right person.  Can you please provide me with the last four digits of your 9-digit FEMA assistance application number … also known as the registration number? </a:t>
          </a: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(If not verified, ask the applicant call FEMA’s Helpline at 1-800-621-3362 (FEMA) to obtain their Registration ID, and once obtain, to call or text you for the interview to be conducted.)</a:t>
          </a:r>
          <a:endParaRPr lang="en-US">
            <a:effectLst/>
          </a:endParaRPr>
        </a:p>
        <a:p>
          <a:endParaRPr lang="en-US" sz="1100"/>
        </a:p>
        <a:p>
          <a:r>
            <a:rPr lang="en-US" sz="1100"/>
            <a:t>Thank you for confirming and to validate that I am representing FEMA and authorized to conduct this interview, I will provide you with the first four digits of your 9-digit registration number (provide the first 4 digits of their Registration number).  </a:t>
          </a:r>
        </a:p>
        <a:p>
          <a:r>
            <a:rPr lang="en-US" sz="1100"/>
            <a:t> </a:t>
          </a:r>
        </a:p>
        <a:p>
          <a:r>
            <a:rPr lang="en-US" sz="1100"/>
            <a:t>Before I continue, I must tell you this call may be monitored and recorded for quality assurance purposes. The information I collect may be shared with Federal, State and Local service providers to help find additional assistance for your household’s disaster recovery needs.  </a:t>
          </a:r>
        </a:p>
        <a:p>
          <a:endParaRPr lang="en-US" sz="1100"/>
        </a:p>
        <a:p>
          <a:r>
            <a:rPr lang="en-US" sz="1100"/>
            <a:t>Also, I must read you this statement: The information that you give must be true and correct. Intentionally making false statements or concealing any information to obtain disaster aid is a violation of federal and state laws. Do you understand this statement?</a:t>
          </a:r>
        </a:p>
        <a:p>
          <a:endParaRPr lang="en-US" sz="1100"/>
        </a:p>
        <a:p>
          <a:r>
            <a:rPr lang="en-US" sz="1100"/>
            <a:t>(Applicants who do not understand or answer no, return the inspection as Withdrawn)</a:t>
          </a:r>
        </a:p>
        <a:p>
          <a:r>
            <a:rPr lang="en-US" sz="1100"/>
            <a:t>Once verified, proceed to the Questions Tab</a:t>
          </a:r>
        </a:p>
        <a:p>
          <a:r>
            <a:rPr lang="en-US" sz="1100"/>
            <a:t> </a:t>
          </a:r>
        </a:p>
        <a:p>
          <a:r>
            <a:rPr lang="en-US" sz="1100"/>
            <a:t>***********************************************************************</a:t>
          </a:r>
        </a:p>
        <a:p>
          <a:r>
            <a:rPr lang="en-US" sz="1100"/>
            <a:t>Use the following statement for applicants who do not answer calls, or for use when texting an interview appointment: </a:t>
          </a:r>
        </a:p>
        <a:p>
          <a:endParaRPr lang="en-US" sz="1100"/>
        </a:p>
        <a:p>
          <a:r>
            <a:rPr lang="en-US" sz="1100"/>
            <a:t> “This is ___, an inspector with FEMA.  I’m contacting you regarding your application for FEMA assistance.  Please call me anytime between X AM and X PM at [XXX-XXX-XXXX] so we can discuss your damage.”</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xdr:row>
      <xdr:rowOff>180975</xdr:rowOff>
    </xdr:from>
    <xdr:to>
      <xdr:col>11</xdr:col>
      <xdr:colOff>238125</xdr:colOff>
      <xdr:row>21</xdr:row>
      <xdr:rowOff>95250</xdr:rowOff>
    </xdr:to>
    <xdr:sp macro="" textlink="">
      <xdr:nvSpPr>
        <xdr:cNvPr id="2" name="TextBox 1">
          <a:extLst>
            <a:ext uri="{FF2B5EF4-FFF2-40B4-BE49-F238E27FC236}">
              <a16:creationId xmlns:a16="http://schemas.microsoft.com/office/drawing/2014/main" id="{AE3F3D13-C2EF-42FF-975E-92036F625AB5}"/>
            </a:ext>
          </a:extLst>
        </xdr:cNvPr>
        <xdr:cNvSpPr txBox="1"/>
      </xdr:nvSpPr>
      <xdr:spPr>
        <a:xfrm>
          <a:off x="638175" y="371475"/>
          <a:ext cx="6305550"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 will upload this information to FEMA today and you should hear back from FEMA within the next 10 days.  You may be contacted by the Small Business Administration (SBA).  If you are, FEMA encourages you to complete the application process even if you don’t want a loan.  You may be randomly selected for a follow up quality control inspection or a customer service survey.</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Do you have any other questions I can answer for you before I go? [Answer Questions] If you think of any other questions, please feel free to call the FEMA Helpline at 1-800-621-3362 (FEMA).  Thank you for your time.</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1</xdr:row>
      <xdr:rowOff>114299</xdr:rowOff>
    </xdr:from>
    <xdr:to>
      <xdr:col>14</xdr:col>
      <xdr:colOff>28575</xdr:colOff>
      <xdr:row>91</xdr:row>
      <xdr:rowOff>66675</xdr:rowOff>
    </xdr:to>
    <xdr:sp macro="" textlink="">
      <xdr:nvSpPr>
        <xdr:cNvPr id="2" name="TextBox 1">
          <a:extLst>
            <a:ext uri="{FF2B5EF4-FFF2-40B4-BE49-F238E27FC236}">
              <a16:creationId xmlns:a16="http://schemas.microsoft.com/office/drawing/2014/main" id="{DA3C072E-B683-4E70-952B-7B1120C5AD02}"/>
            </a:ext>
          </a:extLst>
        </xdr:cNvPr>
        <xdr:cNvSpPr txBox="1"/>
      </xdr:nvSpPr>
      <xdr:spPr>
        <a:xfrm>
          <a:off x="657225" y="352424"/>
          <a:ext cx="7905750" cy="21383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u="sng">
              <a:effectLst/>
              <a:latin typeface="Verdana" panose="020B0604030504040204" pitchFamily="34" charset="0"/>
              <a:ea typeface="Verdana" panose="020B0604030504040204" pitchFamily="34" charset="0"/>
              <a:cs typeface="Times New Roman" panose="02020603050405020304" pitchFamily="18" charset="0"/>
            </a:rPr>
            <a:t>Procedure and ACE Functionality </a:t>
          </a:r>
          <a:r>
            <a:rPr lang="en-US" sz="1100" u="sng">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(updated 4.16.2020)</a:t>
          </a:r>
          <a:r>
            <a:rPr lang="en-US" sz="1100" u="sng">
              <a:effectLst/>
              <a:latin typeface="Verdana" panose="020B0604030504040204" pitchFamily="34" charset="0"/>
              <a:ea typeface="Verdana" panose="020B0604030504040204" pitchFamily="34" charset="0"/>
              <a:cs typeface="Times New Roman" panose="02020603050405020304" pitchFamily="18" charset="0"/>
            </a:rPr>
            <a:t>: </a:t>
          </a:r>
          <a:endParaRPr lang="en-US" sz="1100">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Check the comments section before contacting the applicant.  If FEMA has confirmed the home is destroyed you will see a comment “GIS_DEST”.  To be absolutely sure, verify with the applicant that their home was destroyed.  If so, proceed with the inspection as normal for addressing personal property.  This is the </a:t>
          </a:r>
          <a:r>
            <a:rPr lang="en-US" sz="1100" u="sng">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only</a:t>
          </a: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situation where you will use one of the destroyed line items for an owner (residence rebuild, travel trailer replace, or mobile home replace) or select “Destroyed” for a renter in the Habitability Compromised screen.</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Conduct the remote inspection with the Registrant, Co-Registrant, or authorized third party.</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Use the 9 digit FEMA registration number to confirm the applicant’s identity.  Ask the applicant to give you the last four digits to confirm their ID, and provide them with the first four digits to confirm you are a legitimate inspector.</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Do not request or accept to receive any electronic documents, photos, or videos from the applicant.</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When the applicant acknowledges their understanding, begin the inspection process following the screens in ACE.  Confirm primary residence, the date the damage occurred, addresses and contact information, household composition, bedrooms occupied, insurance coverage, unmet needs, clothing, work and school items, and all other information as you normally would.</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Select No for Photo ID Viewed.</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0" marR="0" lvl="0" indent="0">
            <a:spcBef>
              <a:spcPts val="0"/>
            </a:spcBef>
            <a:spcAft>
              <a:spcPts val="0"/>
            </a:spcAft>
            <a:buFontTx/>
            <a:buNone/>
          </a:pPr>
          <a:r>
            <a:rPr lang="en-US" sz="110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4.16.20 Update:</a:t>
          </a:r>
        </a:p>
        <a:p>
          <a:pPr marL="342900" marR="0" lvl="0"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Occupancy/Primary Residence verification and Home Ownership verification:</a:t>
          </a:r>
        </a:p>
        <a:p>
          <a:pPr marL="800100" marR="0" lvl="1"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Owners - If there is no red hazard triangle, address as normal with merchant’s statement for occupancy and official’s record for ownership and the comment that the verification was provided by FEMA. </a:t>
          </a:r>
        </a:p>
        <a:p>
          <a:pPr marL="1257300" marR="0" lvl="2"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Add a comment when Occupancy/Primary Residence or Ownership are not verified.</a:t>
          </a:r>
        </a:p>
        <a:p>
          <a:pPr marL="800100" marR="0" lvl="1"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Renters - If there is no red hazard triangle, address as normal with merchant’s statement for occupancy and the verification was provided by FEMA.  If there is a red hazard triangle, attempt a contact to the landlord and provide their name and contact number when availableat</a:t>
          </a:r>
          <a:r>
            <a:rPr lang="en-US" sz="110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 at least three attempts during two days with 5-6 hours between each call</a:t>
          </a: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a:t>
          </a:r>
        </a:p>
        <a:p>
          <a:pPr marL="1257300" marR="0" lvl="2"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Add a comment when Occupancy/Primary Residence or Ownership are not verified.</a:t>
          </a:r>
        </a:p>
        <a:p>
          <a:pPr marL="1714500" marR="0" lvl="3"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Comment: “Offsite Assessment – Occupancy Not Verified, Include the landlord name, contact number, and the times you attempted to contact the landlord, at least three attempts </a:t>
          </a:r>
          <a:r>
            <a:rPr lang="en-US" sz="110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during the course of two days.</a:t>
          </a: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a:t>
          </a:r>
        </a:p>
        <a:p>
          <a:pPr marL="800100" marR="0" lvl="1"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Intent to occupy: Do not attempt to prove intent to occupy.  Record occupancy as “Not Verified” and comment about the impending relocation.</a:t>
          </a:r>
        </a:p>
        <a:p>
          <a:pPr marL="1257300" marR="0" lvl="2"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Comment: “Offsite Assessment - Intent to occupy”</a:t>
          </a:r>
        </a:p>
        <a:p>
          <a:pPr marL="0" marR="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Homeless:  Change the applicant to a renter.  The Habitability Compromised selection will be No, and limited personal property will be recorded.</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Do not record eligible (miscellaneous)</a:t>
          </a:r>
          <a:r>
            <a:rPr lang="en-US" sz="1100" baseline="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purchased</a:t>
          </a: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items purchased or rented in response to the disaster.  If they say they purchased an item, advise them to call the FEMA helpline for more information and keep their receipt as they will need to submit it in the future.</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Use the Interview Question MS Excel file to determine the real property level of damage to the home.  Only answer those with an orange background.  When done with questions, either roll back all answers until the form is blank, or close it without saving and open again for use with next applicant.</a:t>
          </a:r>
        </a:p>
        <a:p>
          <a:pPr marL="228600" marR="0">
            <a:spcBef>
              <a:spcPts val="0"/>
            </a:spcBef>
            <a:spcAft>
              <a:spcPts val="0"/>
            </a:spcAft>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Address personal property as you normally would, using what you have determined about the damage to the home as the evidence to validate (or not validate) all personal property.</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342900" marR="0" lvl="0" indent="-342900">
            <a:spcBef>
              <a:spcPts val="0"/>
            </a:spcBef>
            <a:spcAft>
              <a:spcPts val="0"/>
            </a:spcAft>
            <a:buFont typeface="Symbol" panose="05050102010706020507" pitchFamily="18" charset="2"/>
            <a:buChar char=""/>
          </a:pP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Use 100 for the size of the home.</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Non-traditional housing:  Select “Other” for residence type and a descriptive comment.  For example: “Offsite Assessment – Tent on bare earth”</a:t>
          </a:r>
        </a:p>
        <a:p>
          <a:pPr marL="0" marR="0" lvl="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Habitability will be based on the home’s condition immediately following the event for Owners; and at the time of the phone interview for Renters.</a:t>
          </a:r>
        </a:p>
        <a:p>
          <a:pPr marL="0" marR="0" lvl="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Record Real Property line items for owners in the exterior room.</a:t>
          </a:r>
        </a:p>
        <a:p>
          <a:pPr marL="0" marR="0" lvl="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Habitability Special Conditions:</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Forced Relocation:  When the applicant indicates they were forced to relocate due to the disaster, attempt to verify</a:t>
          </a:r>
          <a:r>
            <a:rPr lang="en-US" sz="1100" baseline="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this condition with the LL or building manager providing their name and contact information. When unable to verify, retain the  FTR situation recording t</a:t>
          </a: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he habitability determination of “Yes”.  If the LL is evicting the applicant to occupy the home, add the landlord’s name and phone number in a comment. </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Immediate Threat or Tagged Home:  Address the habitability determination as “Yes”.  Habitability determination is also “Yes” when the home has been tagged by the local building department as unsafe to occupy due to the disaster.</a:t>
          </a:r>
        </a:p>
        <a:p>
          <a:pPr marL="0" marR="0">
            <a:spcBef>
              <a:spcPts val="0"/>
            </a:spcBef>
            <a:spcAft>
              <a:spcPts val="0"/>
            </a:spcAft>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Address habitability compromised as Yes if you have determined that the real property damage is:</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Forced to relocate / tagged</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Owners - any of the LEVEL line items, any of the service calls, or any of the destroyed line items.</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Renters – Major, Moderate, or Destroyed</a:t>
          </a:r>
        </a:p>
        <a:p>
          <a:pPr marL="800100" marR="0" lvl="0"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Record owner/renter destroyed only when the GIS_DEST comment is present.  Add a comment when FEMA confirms the residence is destroyed: “Offsite Assessment = FEMA confirmed GIS Destroyed”</a:t>
          </a:r>
        </a:p>
        <a:p>
          <a:pPr marL="457200" marR="0" lvl="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If HRR= No:  Add a comment describing the situation.  For example:</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Offsite Assessment – App Reported No Damage</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Offsite Assessment – Personal Property Items</a:t>
          </a:r>
        </a:p>
        <a:p>
          <a:pPr marL="457200" marR="0">
            <a:spcBef>
              <a:spcPts val="0"/>
            </a:spcBef>
            <a:spcAft>
              <a:spcPts val="0"/>
            </a:spcAft>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Address current location based on the applicant’s statement as normal.</a:t>
          </a:r>
        </a:p>
        <a:p>
          <a:pPr marL="0" marR="0" lvl="0" indent="0">
            <a:spcBef>
              <a:spcPts val="0"/>
            </a:spcBef>
            <a:spcAft>
              <a:spcPts val="0"/>
            </a:spcAft>
            <a:buFontTx/>
            <a:buNone/>
          </a:pP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Comment Field: </a:t>
          </a:r>
        </a:p>
        <a:p>
          <a:pPr marL="800100" marR="0" lvl="1"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 every remote inspection use the Disaster Specific Condition, X440, and comment “OFFSITE ASSESSMENT COMPLETED”</a:t>
          </a:r>
        </a:p>
        <a:p>
          <a:pPr marL="800100" marR="0" lvl="1" indent="-342900">
            <a:spcBef>
              <a:spcPts val="0"/>
            </a:spcBef>
            <a:spcAft>
              <a:spcPts val="0"/>
            </a:spcAft>
            <a:buFont typeface="Symbol" panose="05050102010706020507" pitchFamily="18" charset="2"/>
            <a:buChar char=""/>
          </a:pPr>
          <a:r>
            <a:rPr lang="en-US" sz="1100">
              <a:solidFill>
                <a:sysClr val="windowText" lastClr="000000"/>
              </a:solidFill>
              <a:latin typeface="Verdana" panose="020B0604030504040204" pitchFamily="34" charset="0"/>
              <a:ea typeface="Verdana" panose="020B0604030504040204" pitchFamily="34" charset="0"/>
            </a:rPr>
            <a:t>If the applicant is unable/unwilling to provide responses to questions that are critical to completion of the inspection, the inspector will specifically note in comments.</a:t>
          </a:r>
        </a:p>
        <a:p>
          <a:pPr marL="800100" marR="0" lvl="1" indent="-342900">
            <a:spcBef>
              <a:spcPts val="0"/>
            </a:spcBef>
            <a:spcAft>
              <a:spcPts val="0"/>
            </a:spcAft>
            <a:buFont typeface="Symbol" panose="05050102010706020507" pitchFamily="18" charset="2"/>
            <a:buChar char=""/>
          </a:pPr>
          <a:endParaRPr lang="en-US" sz="1100">
            <a:solidFill>
              <a:sysClr val="windowText" lastClr="000000"/>
            </a:solidFill>
            <a:latin typeface="Verdana" panose="020B0604030504040204" pitchFamily="34" charset="0"/>
            <a:ea typeface="Verdana" panose="020B0604030504040204" pitchFamily="34" charset="0"/>
          </a:endParaRPr>
        </a:p>
        <a:p>
          <a:pPr marL="342900" marR="0" lvl="0" indent="-342900">
            <a:spcBef>
              <a:spcPts val="0"/>
            </a:spcBef>
            <a:spcAft>
              <a:spcPts val="0"/>
            </a:spcAft>
            <a:buFont typeface="Symbol" panose="05050102010706020507" pitchFamily="18" charset="2"/>
            <a:buChar char=""/>
          </a:pPr>
          <a:r>
            <a:rPr lang="en-US" sz="1100" u="sng">
              <a:solidFill>
                <a:sysClr val="windowText" lastClr="000000"/>
              </a:solidFill>
              <a:latin typeface="Verdana" panose="020B0604030504040204" pitchFamily="34" charset="0"/>
              <a:ea typeface="Verdana" panose="020B0604030504040204" pitchFamily="34" charset="0"/>
            </a:rPr>
            <a:t>American Sign Language</a:t>
          </a:r>
          <a:r>
            <a:rPr lang="en-US" sz="1100" u="sng" baseline="0">
              <a:solidFill>
                <a:sysClr val="windowText" lastClr="000000"/>
              </a:solidFill>
              <a:latin typeface="Verdana" panose="020B0604030504040204" pitchFamily="34" charset="0"/>
              <a:ea typeface="Verdana" panose="020B0604030504040204" pitchFamily="34" charset="0"/>
            </a:rPr>
            <a:t> Interpreter Services: </a:t>
          </a:r>
          <a:r>
            <a:rPr lang="en-US" sz="1100" baseline="0">
              <a:solidFill>
                <a:sysClr val="windowText" lastClr="000000"/>
              </a:solidFill>
              <a:latin typeface="Verdana" panose="020B0604030504040204" pitchFamily="34" charset="0"/>
              <a:ea typeface="Verdana" panose="020B0604030504040204" pitchFamily="34" charset="0"/>
            </a:rPr>
            <a:t>FEMA HIS personnel will conduct all interviews requiring the use of sign language interpretive services through the Video Relay Services (VRS). Contracted inspectors discovering applicants with this need will notify their lead/supervisor returning the inspection to the Host/Assign Queue for FEMA to retrieve via the JADE process. The HIS Contractor will notify the TM/ISC of this situation, careful not to disclose applicant PII for FEMA to retrieve the inspection. </a:t>
          </a:r>
        </a:p>
        <a:p>
          <a:pPr marL="342900" marR="0" lvl="0" indent="-342900">
            <a:spcBef>
              <a:spcPts val="0"/>
            </a:spcBef>
            <a:spcAft>
              <a:spcPts val="0"/>
            </a:spcAft>
            <a:buFont typeface="Symbol" panose="05050102010706020507" pitchFamily="18" charset="2"/>
            <a:buChar char=""/>
          </a:pPr>
          <a:endParaRPr lang="en-US" sz="1100" baseline="0">
            <a:solidFill>
              <a:sysClr val="windowText" lastClr="000000"/>
            </a:solidFill>
            <a:latin typeface="Verdana" panose="020B0604030504040204" pitchFamily="34" charset="0"/>
            <a:ea typeface="Verdana" panose="020B0604030504040204" pitchFamily="34" charset="0"/>
          </a:endParaRPr>
        </a:p>
        <a:p>
          <a:pPr marL="800100" marR="0" lvl="1" indent="-342900">
            <a:spcBef>
              <a:spcPts val="0"/>
            </a:spcBef>
            <a:spcAft>
              <a:spcPts val="0"/>
            </a:spcAft>
            <a:buFont typeface="Symbol" panose="05050102010706020507" pitchFamily="18" charset="2"/>
            <a:buChar char=""/>
          </a:pPr>
          <a:r>
            <a:rPr lang="en-US" sz="1100" baseline="0">
              <a:solidFill>
                <a:sysClr val="windowText" lastClr="000000"/>
              </a:solidFill>
              <a:latin typeface="Verdana" panose="020B0604030504040204" pitchFamily="34" charset="0"/>
              <a:ea typeface="Verdana" panose="020B0604030504040204" pitchFamily="34" charset="0"/>
            </a:rPr>
            <a:t>The following steps will be utilized by FEMA to communicate the interview with the applicant through VRS once obtaining the inspection: </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Inspector calls survivor (number listed in NEMIS), someone other than survivor picks up and indicates that survivor wishes to use their VRS equipment.</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Inspector obtains number for VRS equipment from the person who picked up</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Inspector then calls the FRS @ 877-709-5801</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Inspector provides VRS phone number for the FRS rep to call &amp; connect</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rPr>
            <a:t>Engages in the interaction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0</xdr:row>
      <xdr:rowOff>161925</xdr:rowOff>
    </xdr:from>
    <xdr:to>
      <xdr:col>13</xdr:col>
      <xdr:colOff>542925</xdr:colOff>
      <xdr:row>384</xdr:row>
      <xdr:rowOff>152400</xdr:rowOff>
    </xdr:to>
    <xdr:sp macro="" textlink="">
      <xdr:nvSpPr>
        <xdr:cNvPr id="2" name="TextBox 1">
          <a:extLst>
            <a:ext uri="{FF2B5EF4-FFF2-40B4-BE49-F238E27FC236}">
              <a16:creationId xmlns:a16="http://schemas.microsoft.com/office/drawing/2014/main" id="{BA4EB1D8-99F1-4C0C-A16E-638DE01F2AFB}"/>
            </a:ext>
          </a:extLst>
        </xdr:cNvPr>
        <xdr:cNvSpPr txBox="1"/>
      </xdr:nvSpPr>
      <xdr:spPr>
        <a:xfrm>
          <a:off x="266700" y="161925"/>
          <a:ext cx="8201025" cy="7314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6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Questions and Answers: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Note: The following document interchanges  remote inspections with award packages. To clarify, the entire process will be conducted remotely, by inspectors electronically communicating with applicants to ascertain their damages and losses. To identify the real property damage level is that of the award package concept. Given the historical events of this document, award packages were first relayed as guidance to the HIS contract firms, later FEMA clarified the process to be a remote inspection process.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600"/>
            </a:spcAft>
            <a:buClrTx/>
            <a:buSzTx/>
            <a:buFontTx/>
            <a:buNone/>
            <a:tabLst/>
            <a:defRPr/>
          </a:pPr>
          <a:r>
            <a:rPr lang="en-US" sz="11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4.16.20 Update</a:t>
          </a:r>
        </a:p>
        <a:p>
          <a:pPr marL="0" marR="0" lvl="0" indent="0" defTabSz="914400" eaLnBrk="1" fontAlgn="auto" latinLnBrk="0" hangingPunct="1">
            <a:lnSpc>
              <a:spcPct val="107000"/>
            </a:lnSpc>
            <a:spcBef>
              <a:spcPts val="0"/>
            </a:spcBef>
            <a:spcAft>
              <a:spcPts val="600"/>
            </a:spcAft>
            <a:buClrTx/>
            <a:buSzTx/>
            <a:buFontTx/>
            <a:buNone/>
            <a:tabLst/>
            <a:defRPr/>
          </a:pPr>
          <a:r>
            <a:rPr lang="en-US" sz="1100" b="0" u="none">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Inspectors may contact the applicant’s landlord when contact information is provided to verify occupancy</a:t>
          </a:r>
          <a:r>
            <a:rPr lang="en-US" sz="1100" b="0" u="none">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least three attempts during two days with 5-6 hours between each call</a:t>
          </a:r>
          <a:r>
            <a:rPr lang="en-US" sz="1100" b="0" u="none">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No other external verifications are required.  </a:t>
          </a:r>
        </a:p>
        <a:p>
          <a:pPr marL="0" marR="0" lvl="0" indent="0" defTabSz="914400" eaLnBrk="1" fontAlgn="auto" latinLnBrk="0" hangingPunct="1">
            <a:lnSpc>
              <a:spcPct val="107000"/>
            </a:lnSpc>
            <a:spcBef>
              <a:spcPts val="0"/>
            </a:spcBef>
            <a:spcAft>
              <a:spcPts val="600"/>
            </a:spcAft>
            <a:buClrTx/>
            <a:buSzTx/>
            <a:buFontTx/>
            <a:buNone/>
            <a:tabLst/>
            <a:defRPr/>
          </a:pPr>
          <a:r>
            <a:rPr lang="en-US" sz="1100">
              <a:solidFill>
                <a:schemeClr val="dk1"/>
              </a:solidFill>
              <a:effectLst/>
              <a:latin typeface="+mn-lt"/>
              <a:ea typeface="+mn-ea"/>
              <a:cs typeface="+mn-cs"/>
            </a:rPr>
            <a:t>The inspector will attempt a contact to the landlord and provide their name and contact number when available.  If Occupancy is Not Verified, Include the landlord name, contact number, and the times you attempted to contact the landlord, </a:t>
          </a:r>
          <a:r>
            <a:rPr lang="en-US" sz="1100">
              <a:solidFill>
                <a:srgbClr val="FF0000"/>
              </a:solidFill>
              <a:effectLst/>
              <a:latin typeface="+mn-lt"/>
              <a:ea typeface="+mn-ea"/>
              <a:cs typeface="+mn-cs"/>
            </a:rPr>
            <a:t>at least three attempts during two days with 5-6 hours between each call.</a:t>
          </a:r>
          <a:endParaRPr lang="en-US">
            <a:solidFill>
              <a:srgbClr val="FF0000"/>
            </a:solidFill>
            <a:effectLst/>
          </a:endParaRPr>
        </a:p>
        <a:p>
          <a:pPr marL="0" marR="0" lvl="0" indent="0" defTabSz="914400" eaLnBrk="1" fontAlgn="auto" latinLnBrk="0" hangingPunct="1">
            <a:lnSpc>
              <a:spcPct val="107000"/>
            </a:lnSpc>
            <a:spcBef>
              <a:spcPts val="0"/>
            </a:spcBef>
            <a:spcAft>
              <a:spcPts val="600"/>
            </a:spcAft>
            <a:buClrTx/>
            <a:buSzTx/>
            <a:buFontTx/>
            <a:buNone/>
            <a:tabLst/>
            <a:defRPr/>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4.14.20 Update</a:t>
          </a:r>
        </a:p>
        <a:p>
          <a:pPr marL="0" marR="0" lvl="0" indent="0" defTabSz="914400" eaLnBrk="1" fontAlgn="auto" latinLnBrk="0" hangingPunct="1">
            <a:lnSpc>
              <a:spcPct val="107000"/>
            </a:lnSpc>
            <a:spcBef>
              <a:spcPts val="0"/>
            </a:spcBef>
            <a:spcAft>
              <a:spcPts val="600"/>
            </a:spcAft>
            <a:buClrTx/>
            <a:buSzTx/>
            <a:buFontTx/>
            <a:buNone/>
            <a:tabLst/>
            <a:defRPr/>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a:t>
          </a:r>
        </a:p>
        <a:p>
          <a:pPr marL="0" marR="0">
            <a:lnSpc>
              <a:spcPct val="107000"/>
            </a:lnSpc>
            <a:spcBef>
              <a:spcPts val="0"/>
            </a:spcBef>
            <a:spcAft>
              <a:spcPts val="600"/>
            </a:spcAft>
          </a:pPr>
          <a:r>
            <a:rPr lang="en-US" sz="1100" b="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4.10.2020 updates</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Question: Should the Host flag inspections for manual review when either occupancy or ownership is not verified? </a:t>
          </a:r>
        </a:p>
        <a:p>
          <a:pPr marL="0" marR="0">
            <a:lnSpc>
              <a:spcPct val="107000"/>
            </a:lnSpc>
            <a:spcBef>
              <a:spcPts val="0"/>
            </a:spcBef>
            <a:spcAft>
              <a:spcPts val="6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Follow any disaster specific addenda and when not supported (no requirement), no flag is necessary.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4.9.2020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Read This First tab of the Job Aid: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it permissible to add the text “Contract” prior to “inspector when stating: Hello, my name is ________________ and I am an </a:t>
          </a:r>
          <a:r>
            <a:rPr lang="en-US" sz="1100" i="1">
              <a:effectLst/>
              <a:latin typeface="Calibri" panose="020F0502020204030204" pitchFamily="34" charset="0"/>
              <a:ea typeface="Calibri" panose="020F0502020204030204" pitchFamily="34" charset="0"/>
              <a:cs typeface="Times New Roman" panose="02020603050405020304" pitchFamily="18" charset="0"/>
            </a:rPr>
            <a:t>Contract</a:t>
          </a:r>
          <a:r>
            <a:rPr lang="en-US" sz="1100">
              <a:effectLst/>
              <a:latin typeface="Calibri" panose="020F0502020204030204" pitchFamily="34" charset="0"/>
              <a:ea typeface="Calibri" panose="020F0502020204030204" pitchFamily="34" charset="0"/>
              <a:cs typeface="Times New Roman" panose="02020603050405020304" pitchFamily="18" charset="0"/>
            </a:rPr>
            <a:t> inspector with FEMA, my inspector number is _________________and I am trying to reach (applicant name). I’m calling regarding the application for assistance you submitted to FEMA.</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does not return the call for an interview when unable to obtain their Registration ID, What WD status should the inspection be returned?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Withdrawn Option 2 after 7 days.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When the applicant does not understand or answers no the testament statement, What WD status should the inspection be returned?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Answered: Withdrawn Option 1.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Interview Questions tab of the Job Aid: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the inspector ask about water heater damages for flooding?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When asking about exterior damages, should the inspector inquire about insulation damages for flood?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When waters did not reach the interior of the home there is no damage level to record, regardless of damages to floor insulation. However, the applicant may identify exterior damages to the HVAC component that will drive habitability when recording a service call.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Guidance tab: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the inspector required to comment on Eligible Purchases not recorded.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Can Service Call line items be addressed with destroyed dwellings?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RP line item tab: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provide a Help Text description for each of the new damage description line items?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Not at this time, use the questionnaire (interview dialogue) to confirm the damage level.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missing 50% or more of siding a damage level 2?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Guideline Questions: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contact applicants between 7 am and 9 pm local time?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Inspectors are eligible to contact applicants using existing protocols similar to when establishing appointments, such as in the hours noted in the question.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ask the applicant to measure their high water elevation?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Applicants may if they desire to do so, use a measuring device to indicate the high water elevation in their home. However, the established measurements from the questionnaire should suffice.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it possible to streamline the recording of personal property only recording affected appliances when no other similar device(s) is/are operable or exist?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The recording of PP has been noted as a concern during the two-year development of this concept where at this time, it is requested that a complete inventory be obtained similar to a conventional inspection.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Question: What does FEMA consider “clear” when verifying electrical components of an appliance to have been inundated or sustained major physical damage to record repair or replace?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Inspectors are to question applicants about damages to appliances that would include an understanding of the unit being inundated or to have sustained major damage.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vehicle only inspections be returned as Withdrawn?</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but the intent is not to issue vehicle only inspections.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GIS Destroyed: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If </a:t>
          </a:r>
          <a:r>
            <a:rPr lang="en-US" sz="1100" i="1">
              <a:effectLst/>
              <a:latin typeface="Calibri" panose="020F0502020204030204" pitchFamily="34" charset="0"/>
              <a:ea typeface="Calibri" panose="020F0502020204030204" pitchFamily="34" charset="0"/>
              <a:cs typeface="Times New Roman" panose="02020603050405020304" pitchFamily="18" charset="0"/>
            </a:rPr>
            <a:t>FEMA provides the validation</a:t>
          </a:r>
          <a:r>
            <a:rPr lang="en-US" sz="1100">
              <a:effectLst/>
              <a:latin typeface="Calibri" panose="020F0502020204030204" pitchFamily="34" charset="0"/>
              <a:ea typeface="Calibri" panose="020F0502020204030204" pitchFamily="34" charset="0"/>
              <a:cs typeface="Times New Roman" panose="02020603050405020304" pitchFamily="18" charset="0"/>
            </a:rPr>
            <a:t> that a home is destroyed prior to the inspection, such as the GIS_DEST stamp approach used in the California fire disasters, that would be the one exception for us to send back an inspection as destroyed with residence rebuild/TT/MH replace.  Otherwise, the determination of destroyed will not be achievable through the remote inspection interview with the applicant with no validation.</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Response: Confirmed, Procedures have been updated.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PRIOR TO APRIL 2, 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Apartment In the RP Line Item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Typically apartments are associated with renters.  Some of the RP level of damage line items include “Condo/Apt” (see attached).  Since the line item recorded for a damaged apartment will likely be a Renter line item. To avoid any confusion, would it be best to remove “Apt.” from the RP lines item name?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Normally HIS would agree, but in response to PR many inspectors have recorded owners to be residing in apartments. For this reason there is a designation of Condo/Apt for a damage level. Background pricing accounts for only interior damages.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Award Package RP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Please confirm if the attached doc,  Award Package RP Line Items shared on 3/17 is still current?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Latest RP line item document are listed in the RP line item tab.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Minimal or No Damage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It is understood that inspections with no or minimal damage will be filtered out via the triage process, but inevitable some will be issued.   Applicants may exaggerate damages when registering and later discover the home had minimal or no damages.  In the event the assessor determines through the interview process there are no damages that rise to a level I or no damages period, is anything extra required of the assessor in this situation? Would there be any benefit to adding another level of damage, i.e., None or minimal damages not impacting habitability.  Does FEMA need any triggers to identify applicants who may only qualify for clean and debris remove, i.e., “muck out” assistance?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to all three questions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Appliance Damage Line</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Item</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states they have NO personal property damage, may the assessor record the No Furnishing and/or No Appliance Damage line items?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Finished vs. Unfinished Basements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Please confirm … The assessor will record a finished or an unfinished basement level of damage based solely on whether or not there is an occupied bedroom in the basement? Is this understanding correct?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Multi-Family Road and Bridge Damage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draft script states,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i="1">
              <a:effectLst/>
              <a:latin typeface="Calibri" panose="020F0502020204030204" pitchFamily="34" charset="0"/>
              <a:ea typeface="Calibri" panose="020F0502020204030204" pitchFamily="34" charset="0"/>
              <a:cs typeface="Times New Roman" panose="02020603050405020304" pitchFamily="18" charset="0"/>
            </a:rPr>
            <a:t>Were there damages to your home’s driveway or personally owned road requiring repairs or debris removal to make it passable? If Yes, record the </a:t>
          </a:r>
          <a:r>
            <a:rPr lang="en-US" sz="1100" b="1" i="1" u="sng">
              <a:effectLst/>
              <a:latin typeface="Calibri" panose="020F0502020204030204" pitchFamily="34" charset="0"/>
              <a:ea typeface="Calibri" panose="020F0502020204030204" pitchFamily="34" charset="0"/>
              <a:cs typeface="Times New Roman" panose="02020603050405020304" pitchFamily="18" charset="0"/>
            </a:rPr>
            <a:t>SF Service Call or Renter-Moderate line</a:t>
          </a:r>
          <a:r>
            <a:rPr lang="en-US" sz="1100" i="1">
              <a:effectLst/>
              <a:latin typeface="Calibri" panose="020F0502020204030204" pitchFamily="34" charset="0"/>
              <a:ea typeface="Calibri" panose="020F0502020204030204" pitchFamily="34" charset="0"/>
              <a:cs typeface="Times New Roman" panose="02020603050405020304" pitchFamily="18" charset="0"/>
            </a:rPr>
            <a:t> item. </a:t>
          </a:r>
          <a:r>
            <a:rPr lang="en-US" sz="1100" b="1" i="1">
              <a:effectLst/>
              <a:latin typeface="Calibri" panose="020F0502020204030204" pitchFamily="34" charset="0"/>
              <a:ea typeface="Calibri" panose="020F0502020204030204" pitchFamily="34" charset="0"/>
              <a:cs typeface="Times New Roman" panose="02020603050405020304" pitchFamily="18" charset="0"/>
            </a:rPr>
            <a:t>Do not concern yourself with multi-family separation during the interview</a:t>
          </a:r>
          <a:r>
            <a:rPr lang="en-US" sz="1100" b="1">
              <a:effectLst/>
              <a:latin typeface="Calibri" panose="020F0502020204030204" pitchFamily="34" charset="0"/>
              <a:ea typeface="Calibri" panose="020F0502020204030204" pitchFamily="34" charset="0"/>
              <a:cs typeface="Times New Roman" panose="02020603050405020304" pitchFamily="18" charset="0"/>
            </a:rPr>
            <a:t>.”</a:t>
          </a:r>
          <a:r>
            <a:rPr lang="en-US" sz="1100">
              <a:effectLst/>
              <a:latin typeface="Calibri" panose="020F0502020204030204" pitchFamily="34" charset="0"/>
              <a:ea typeface="Calibri" panose="020F0502020204030204" pitchFamily="34" charset="0"/>
              <a:cs typeface="Times New Roman" panose="02020603050405020304" pitchFamily="18" charset="0"/>
            </a:rPr>
            <a:t>  And the draft guidelines also state, “</a:t>
          </a:r>
          <a:r>
            <a:rPr lang="en-US" sz="1100" i="1">
              <a:effectLst/>
              <a:latin typeface="Calibri" panose="020F0502020204030204" pitchFamily="34" charset="0"/>
              <a:ea typeface="Calibri" panose="020F0502020204030204" pitchFamily="34" charset="0"/>
              <a:cs typeface="Times New Roman" panose="02020603050405020304" pitchFamily="18" charset="0"/>
            </a:rPr>
            <a:t>The inaccessible status is not used for private road or bridge damage that is the applicant’s responsibility to repair.”  </a:t>
          </a:r>
          <a:r>
            <a:rPr lang="en-US" sz="1100">
              <a:effectLst/>
              <a:latin typeface="Calibri" panose="020F0502020204030204" pitchFamily="34" charset="0"/>
              <a:ea typeface="Calibri" panose="020F0502020204030204" pitchFamily="34" charset="0"/>
              <a:cs typeface="Times New Roman" panose="02020603050405020304" pitchFamily="18" charset="0"/>
            </a:rPr>
            <a:t>What is expected of the assessor,  if perchance the applicant voluntarily states that damages to a multi-family road or bridge are preventing access to their home?  Would the assessor record the home as Inaccessible?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a:r>
          <a:r>
            <a:rPr lang="en-US" sz="1100">
              <a:effectLst/>
              <a:latin typeface="Calibri" panose="020F0502020204030204" pitchFamily="34" charset="0"/>
              <a:ea typeface="Times New Roman" panose="02020603050405020304" pitchFamily="18" charset="0"/>
              <a:cs typeface="Times New Roman" panose="02020603050405020304" pitchFamily="18" charset="0"/>
            </a:rPr>
            <a:t>Applicants indicating damages to a private or group owned road, record the SF R&amp;B SC initiating an HRR of Yes and the relocation question. </a:t>
          </a:r>
          <a:r>
            <a:rPr lang="en-US" sz="1100" u="sng">
              <a:effectLst/>
              <a:latin typeface="Calibri" panose="020F0502020204030204" pitchFamily="34" charset="0"/>
              <a:ea typeface="Times New Roman" panose="02020603050405020304" pitchFamily="18" charset="0"/>
              <a:cs typeface="Times New Roman" panose="02020603050405020304" pitchFamily="18" charset="0"/>
            </a:rPr>
            <a:t>The ACE Habitability schema will be updated to fire on the new line items and proposed service calls.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Occupancy and Ownership Verification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The DRAFT Award Packages Inspection Guidelines - Rev 3.26.2020 HIS state, </a:t>
          </a:r>
          <a:r>
            <a:rPr lang="en-US" sz="1100" i="1">
              <a:effectLst/>
              <a:latin typeface="Calibri" panose="020F0502020204030204" pitchFamily="34" charset="0"/>
              <a:ea typeface="Calibri" panose="020F0502020204030204" pitchFamily="34" charset="0"/>
              <a:cs typeface="Times New Roman" panose="02020603050405020304" pitchFamily="18" charset="0"/>
            </a:rPr>
            <a:t>When not confirmed by FEMA, inspectors are not required to make attempts to verify. In such instances, the inspector will address Occupancy and/or Ownership as Not Verified.</a:t>
          </a:r>
          <a:r>
            <a:rPr lang="en-US" sz="1100">
              <a:effectLst/>
              <a:latin typeface="Calibri" panose="020F0502020204030204" pitchFamily="34" charset="0"/>
              <a:ea typeface="Calibri" panose="020F0502020204030204" pitchFamily="34" charset="0"/>
              <a:cs typeface="Times New Roman" panose="02020603050405020304" pitchFamily="18" charset="0"/>
            </a:rPr>
            <a:t> Is this correct?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4.16.2020</a:t>
          </a:r>
          <a:r>
            <a:rPr lang="en-US" sz="1100">
              <a:effectLst/>
              <a:latin typeface="Calibri" panose="020F0502020204030204" pitchFamily="34" charset="0"/>
              <a:ea typeface="Calibri" panose="020F0502020204030204" pitchFamily="34" charset="0"/>
              <a:cs typeface="Times New Roman" panose="02020603050405020304" pitchFamily="18" charset="0"/>
            </a:rPr>
            <a:t> update: Inspectors may contact the applicant’s landlord when contact information is provided to verify occupancy</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least three attempts during two days with 5-6 hours between each call</a:t>
          </a:r>
          <a:r>
            <a:rPr lang="en-US" sz="1100">
              <a:effectLst/>
              <a:latin typeface="Calibri" panose="020F0502020204030204" pitchFamily="34" charset="0"/>
              <a:ea typeface="Calibri" panose="020F0502020204030204" pitchFamily="34" charset="0"/>
              <a:cs typeface="Times New Roman" panose="02020603050405020304" pitchFamily="18" charset="0"/>
            </a:rPr>
            <a:t>. No other external verifications are required.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Force to Relocate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DRAFT Award Packages Inspection Guidelines - Rev 3.26.2020 HIS states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b="1" i="1">
              <a:effectLst/>
              <a:latin typeface="Calibri" panose="020F0502020204030204" pitchFamily="34" charset="0"/>
              <a:ea typeface="Calibri" panose="020F0502020204030204" pitchFamily="34" charset="0"/>
              <a:cs typeface="Times New Roman" panose="02020603050405020304" pitchFamily="18" charset="0"/>
            </a:rPr>
            <a:t>…  </a:t>
          </a:r>
          <a:r>
            <a:rPr lang="en-US" sz="1200" i="1">
              <a:solidFill>
                <a:srgbClr val="1F3763"/>
              </a:solidFill>
              <a:effectLst/>
              <a:latin typeface="Calibri" panose="020F0502020204030204" pitchFamily="34" charset="0"/>
              <a:ea typeface="Times New Roman" panose="02020603050405020304" pitchFamily="18" charset="0"/>
              <a:cs typeface="Times New Roman" panose="02020603050405020304" pitchFamily="18" charset="0"/>
            </a:rPr>
            <a:t>Forced To Relocate </a:t>
          </a:r>
          <a:r>
            <a:rPr lang="en-US" sz="1100" i="1">
              <a:effectLst/>
              <a:latin typeface="Calibri" panose="020F0502020204030204" pitchFamily="34" charset="0"/>
              <a:ea typeface="Calibri" panose="020F0502020204030204" pitchFamily="34" charset="0"/>
              <a:cs typeface="Times New Roman" panose="02020603050405020304" pitchFamily="18" charset="0"/>
            </a:rPr>
            <a:t>- At times a renter may be displaced to allow a landlord to occupy the home.  The inspector is required to verify with the landlord that the applicant was forced to relocate due to the disaster.  When confirmed, the habitability determination will be “Yes”.  The inspector will include the landlord’s name and phone number in a comment.  If all habitability repairs have been made, but the applicant claims they have been forced to relocate, the inspector will address habitability determination as “No”.  Forced To Relocate will also be used for a condo owner when there is damage to real property items such as the roof or heating system located in a shared area.</a:t>
          </a:r>
          <a:r>
            <a:rPr lang="en-US" sz="1100">
              <a:effectLst/>
              <a:latin typeface="Calibri" panose="020F0502020204030204" pitchFamily="34" charset="0"/>
              <a:ea typeface="Calibri" panose="020F0502020204030204" pitchFamily="34" charset="0"/>
              <a:cs typeface="Times New Roman" panose="02020603050405020304" pitchFamily="18" charset="0"/>
            </a:rPr>
            <a:t> …  When the inspector selects the Forced to Relocate under Special Conditions, the tablet opens up to </a:t>
          </a:r>
          <a:r>
            <a:rPr lang="en-US" sz="1100" i="1" u="sng">
              <a:effectLst/>
              <a:latin typeface="Calibri" panose="020F0502020204030204" pitchFamily="34" charset="0"/>
              <a:ea typeface="Calibri" panose="020F0502020204030204" pitchFamily="34" charset="0"/>
              <a:cs typeface="Times New Roman" panose="02020603050405020304" pitchFamily="18" charset="0"/>
            </a:rPr>
            <a:t>Add auto comment and details</a:t>
          </a:r>
          <a:r>
            <a:rPr lang="en-US" sz="1100">
              <a:effectLst/>
              <a:latin typeface="Calibri" panose="020F0502020204030204" pitchFamily="34" charset="0"/>
              <a:ea typeface="Calibri" panose="020F0502020204030204" pitchFamily="34" charset="0"/>
              <a:cs typeface="Times New Roman" panose="02020603050405020304" pitchFamily="18" charset="0"/>
            </a:rPr>
            <a:t> which forces the inspector to record a  comment. Will the inspector be required to call the condo management to verify and record a required comment similar to the one for a renter? </a:t>
          </a:r>
        </a:p>
        <a:p>
          <a:pPr marL="0" marR="0">
            <a:lnSpc>
              <a:spcPct val="105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4.10.2020 update: Applicants indicating a FTR situation will require the assessor to obtain the condo or apartment manager’s name (LL) and contact number, attempt to verify this condition inserting a comment to the contact information and outcome of the attempts. When unable to verify, retain the FTR condition with the applicant’s indication of a need to relocate. </a:t>
          </a:r>
        </a:p>
        <a:p>
          <a:pPr marL="0" marR="0">
            <a:lnSpc>
              <a:spcPct val="105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HOST Action: When the inspector was unable to verify the FTR situation with the LL / Building manager, flag the inspection for manual review.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Preventing the Recording of Destroyed or Ineligible RP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 suggestion …. To prevent the assessor from recording a dwelling as destroyed,  or from recording any other ineligible RP line items,  remove all lines items except the eligible RP and service call line items. To prevent  the recording of a destroyed dwelling, the following line items should NOT be available for the assessor to select:</a:t>
          </a:r>
        </a:p>
        <a:p>
          <a:pPr marL="742950" marR="0" lvl="1" indent="-285750">
            <a:lnSpc>
              <a:spcPct val="105000"/>
            </a:lnSpc>
            <a:spcBef>
              <a:spcPts val="0"/>
            </a:spcBef>
            <a:spcAft>
              <a:spcPts val="800"/>
            </a:spcAft>
            <a:buFont typeface="Courier New" panose="02070309020205020404" pitchFamily="49" charset="0"/>
            <a:buChar char="o"/>
          </a:pPr>
          <a:r>
            <a:rPr lang="en-US" sz="1100">
              <a:effectLst/>
              <a:latin typeface="Calibri" panose="020F0502020204030204" pitchFamily="34" charset="0"/>
              <a:ea typeface="Calibri" panose="020F0502020204030204" pitchFamily="34" charset="0"/>
              <a:cs typeface="Times New Roman" panose="02020603050405020304" pitchFamily="18" charset="0"/>
            </a:rPr>
            <a:t>6391 Residence Rebuild</a:t>
          </a:r>
        </a:p>
        <a:p>
          <a:pPr marL="742950" marR="0" lvl="1" indent="-285750">
            <a:lnSpc>
              <a:spcPct val="105000"/>
            </a:lnSpc>
            <a:spcBef>
              <a:spcPts val="0"/>
            </a:spcBef>
            <a:spcAft>
              <a:spcPts val="800"/>
            </a:spcAft>
            <a:buFont typeface="Courier New" panose="02070309020205020404" pitchFamily="49" charset="0"/>
            <a:buChar char="o"/>
          </a:pPr>
          <a:r>
            <a:rPr lang="en-US" sz="1100">
              <a:effectLst/>
              <a:latin typeface="Calibri" panose="020F0502020204030204" pitchFamily="34" charset="0"/>
              <a:ea typeface="Calibri" panose="020F0502020204030204" pitchFamily="34" charset="0"/>
              <a:cs typeface="Times New Roman" panose="02020603050405020304" pitchFamily="18" charset="0"/>
            </a:rPr>
            <a:t>6980 Mobile Home Replace</a:t>
          </a:r>
        </a:p>
        <a:p>
          <a:pPr marL="742950" marR="0" lvl="1" indent="-285750">
            <a:lnSpc>
              <a:spcPct val="105000"/>
            </a:lnSpc>
            <a:spcBef>
              <a:spcPts val="0"/>
            </a:spcBef>
            <a:spcAft>
              <a:spcPts val="800"/>
            </a:spcAft>
            <a:buFont typeface="Courier New" panose="02070309020205020404" pitchFamily="49" charset="0"/>
            <a:buChar char="o"/>
          </a:pPr>
          <a:r>
            <a:rPr lang="en-US" sz="1100">
              <a:effectLst/>
              <a:latin typeface="Calibri" panose="020F0502020204030204" pitchFamily="34" charset="0"/>
              <a:ea typeface="Calibri" panose="020F0502020204030204" pitchFamily="34" charset="0"/>
              <a:cs typeface="Times New Roman" panose="02020603050405020304" pitchFamily="18" charset="0"/>
            </a:rPr>
            <a:t>6981 Travel Trailer Replace</a:t>
          </a:r>
        </a:p>
        <a:p>
          <a:pPr marL="742950" marR="0" lvl="1" indent="-285750">
            <a:lnSpc>
              <a:spcPct val="105000"/>
            </a:lnSpc>
            <a:spcBef>
              <a:spcPts val="0"/>
            </a:spcBef>
            <a:spcAft>
              <a:spcPts val="800"/>
            </a:spcAft>
            <a:buFont typeface="Courier New" panose="02070309020205020404" pitchFamily="49" charset="0"/>
            <a:buChar char="o"/>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5533 Renter Destroyed</a:t>
          </a: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4.10.2020 update: Since allowing assessors to record a rebuild line item when indicated through the GIS-DEST comment or as noted by FEMA HIS, the Rebuild RP line items will remain displayed. Inspectors will remain cognizant of this situation. All returned inspections with the Rebuild line item will stop for review in NEMIS confirming this selection. </a:t>
          </a:r>
        </a:p>
        <a:p>
          <a:pPr marL="0" marR="0" indent="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Retaining Wall Service Call for Flood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flood script question: </a:t>
          </a:r>
          <a:r>
            <a:rPr lang="en-US" sz="1100" i="1">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effectLst/>
              <a:latin typeface="Calibri" panose="020F0502020204030204" pitchFamily="34" charset="0"/>
              <a:ea typeface="Calibri" panose="020F0502020204030204" pitchFamily="34" charset="0"/>
              <a:cs typeface="Times New Roman" panose="02020603050405020304" pitchFamily="18" charset="0"/>
            </a:rPr>
            <a:t>Retaining Wall Service Call or Renter-Moderate Damage</a:t>
          </a:r>
          <a:r>
            <a:rPr lang="en-US" sz="1100" i="1">
              <a:effectLst/>
              <a:latin typeface="Calibri" panose="020F0502020204030204" pitchFamily="34" charset="0"/>
              <a:ea typeface="Calibri" panose="020F0502020204030204" pitchFamily="34" charset="0"/>
              <a:cs typeface="Times New Roman" panose="02020603050405020304" pitchFamily="18" charset="0"/>
            </a:rPr>
            <a:t> line item to initiate the relocation question.</a:t>
          </a:r>
          <a:r>
            <a:rPr lang="en-US" sz="1100">
              <a:effectLst/>
              <a:latin typeface="Calibri" panose="020F0502020204030204" pitchFamily="34" charset="0"/>
              <a:ea typeface="Calibri" panose="020F0502020204030204" pitchFamily="34" charset="0"/>
              <a:cs typeface="Times New Roman" panose="02020603050405020304" pitchFamily="18" charset="0"/>
            </a:rPr>
            <a:t>  There is no “Retaining Wall Service Call”  line item.  Did FEMA intend for the assessor to record the Access/Debris Service Call? Or will there be a new line item?</a:t>
          </a:r>
        </a:p>
        <a:p>
          <a:pPr marL="0" marR="0" indent="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the new line item Retaining Wall Service Call or Renter Moderate Damage will be used. </a:t>
          </a:r>
        </a:p>
        <a:p>
          <a:pPr marL="228600" marR="0" indent="-22860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Threat of Landslide or Mudslide from Earthquake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earthquake script question: </a:t>
          </a:r>
          <a:r>
            <a:rPr lang="en-US" sz="1100" i="1">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effectLst/>
              <a:latin typeface="Calibri" panose="020F0502020204030204" pitchFamily="34" charset="0"/>
              <a:ea typeface="Calibri" panose="020F0502020204030204" pitchFamily="34" charset="0"/>
              <a:cs typeface="Times New Roman" panose="02020603050405020304" pitchFamily="18" charset="0"/>
            </a:rPr>
            <a:t>EQ Damage Level 1 or Renter-Moderate Damage</a:t>
          </a:r>
          <a:r>
            <a:rPr lang="en-US" sz="1100" i="1">
              <a:effectLst/>
              <a:latin typeface="Calibri" panose="020F0502020204030204" pitchFamily="34" charset="0"/>
              <a:ea typeface="Calibri" panose="020F0502020204030204" pitchFamily="34" charset="0"/>
              <a:cs typeface="Times New Roman" panose="02020603050405020304" pitchFamily="18" charset="0"/>
            </a:rPr>
            <a:t> line item.</a:t>
          </a:r>
          <a:r>
            <a:rPr lang="en-US" sz="1100">
              <a:effectLst/>
              <a:latin typeface="Calibri" panose="020F0502020204030204" pitchFamily="34" charset="0"/>
              <a:ea typeface="Calibri" panose="020F0502020204030204" pitchFamily="34" charset="0"/>
              <a:cs typeface="Times New Roman" panose="02020603050405020304" pitchFamily="18" charset="0"/>
            </a:rPr>
            <a:t>  This response is different than the response for the same question in the flood script.   Did FEMA intend for the assessor to record EQ Damage Level 1  instead of a service call line item?  The habitability determination for immediate threat or tagged homes is addressed  under Habitability Special Conditions.   </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Use the new line item Retaining Wall Service Call or Renter Moderate Damage will be used.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Appeal for Award Packages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ther</a:t>
          </a:r>
          <a:r>
            <a:rPr lang="en-US" sz="1100">
              <a:effectLst/>
              <a:latin typeface="Calibri" panose="020F0502020204030204" pitchFamily="34" charset="0"/>
              <a:ea typeface="Calibri" panose="020F0502020204030204" pitchFamily="34" charset="0"/>
              <a:cs typeface="Calibri" panose="020F0502020204030204" pitchFamily="34" charset="0"/>
            </a:rPr>
            <a:t>e be two separate appeal processes; one for a remote award package (one and done, no further appeal inspection) and the other where the applicant has received a complete on-site inspection?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Answer: Yes, two separate processes. Initial inspections performed after April 9, 2020 will be assessed using damage levels (award package concept) where subsequent appeals will likewise verify the damage level. Inspections performed prior to April 10, 2020 recording conventional line items will have appeals assessed through conventional line items. </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4473-PR Foundation Service Call</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For DR-4473-PR, to meet the existing addendum, are inspectors to add the Foundation SC. This will also make the dwelling uninhabitable requiring an answer to the relocation question. If there are no other noted RP damages from the EQ script/job aid, the Foundation SC will be the only RP line item.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Calibri" panose="020F0502020204030204" pitchFamily="34" charset="0"/>
            </a:rPr>
            <a:t>Award Package (Damage Level)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Since all RP items will be visible for DR-4473-PR and DR-4476-TN, will users will need to be cognizant only to record one of the award package items plus eligible companion service calls?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Speed Estimating for Award Package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Will the proposed line items for this Award Package (damage level) concept be placed within the Speed Estimating inspection damage category.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Triage for 4473</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If/when FEMA pulls back the SA_TRIAGE_1 cases in Puerto Rico (DR-4473), this will only be from the Triage and Contractor Assign queues, correct?  We won’t pull any that might be in the FISR queue as appeals, reinspects, with</a:t>
          </a:r>
          <a:r>
            <a:rPr lang="en-US" sz="1100">
              <a:effectLst/>
              <a:latin typeface="Calibri" panose="020F0502020204030204" pitchFamily="34" charset="0"/>
              <a:ea typeface="Calibri" panose="020F0502020204030204" pitchFamily="34" charset="0"/>
              <a:cs typeface="Times New Roman" panose="02020603050405020304" pitchFamily="18" charset="0"/>
            </a:rPr>
            <a:t>drawn, etc.?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If there are SA-1s that are being reissued, like appeals, withdrawn, etc. HIS will do the inspection (In-house or Contracted entity).  It’s only the SA-1s that are in triage and assign that we are planning to not perform and send the letter (IRND or NOINPSN) or something like that was the letter code.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Inaccessible Inspections: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will inspectors perform inaccessible inspections?   Will the inaccessible determination be based  on verbal confirmation from the applicant that the home is inaccessible? Or will inaccessible inspections  be removed via the triage process?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If applicant stated inaccessible at time of registration they will get removed and 1 month rent and told to call back when accessible.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Inspectors will not able to acquire photos of blocked access for inaccessible homes. Will FEMA waive this requirement?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if applicant states inaccessible after registration therefore receiving call for inspection and situation supports claim they will return it inaccessible and no photo requirement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Photo ID Viewed: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Photo ID Viewed always be recorded as NO?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during the remote process </a:t>
          </a:r>
          <a:r>
            <a:rPr lang="en-US" sz="1100" i="1">
              <a:effectLst/>
              <a:latin typeface="Calibri" panose="020F0502020204030204" pitchFamily="34" charset="0"/>
              <a:ea typeface="Calibri" panose="020F0502020204030204" pitchFamily="34" charset="0"/>
              <a:cs typeface="Times New Roman" panose="02020603050405020304" pitchFamily="18" charset="0"/>
            </a:rPr>
            <a:t>(Inspectors will indicate a “no” response to photo ID viewed).</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Interviewee – Applicant and who else?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Can the phone interview/inspection be performed with someone other than the Registrant or Co-Applicant?  Please advise.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4.9.2020 update, in addition to either the applicant or co-applicant, a FEMA verified 3</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rd</a:t>
          </a:r>
          <a:r>
            <a:rPr lang="en-US" sz="1100">
              <a:effectLst/>
              <a:latin typeface="Calibri" panose="020F0502020204030204" pitchFamily="34" charset="0"/>
              <a:ea typeface="Calibri" panose="020F0502020204030204" pitchFamily="34" charset="0"/>
              <a:cs typeface="Times New Roman" panose="02020603050405020304" pitchFamily="18" charset="0"/>
            </a:rPr>
            <a:t> Party members may participate in the remote inspection.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Size of Residence: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record the size of residence per similar guidance as was issued in Addendum #1 for DR 4407 CA?  … i.e., Size of residence (SOR), may be verified by tax website or the applicant’s verbal statement. If unknown, enter the SOR as 1000 sq. ft.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Record 100 SQ FT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Name Change: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would inspectors address name changes without seeing documentation? Verbally?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Power of Attorney: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Question: Will FEMA waive the Photo ID requirement for POA? There should be comment from FEMA with name for verification. </a:t>
          </a: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4.10.2020 update: POA’s will be verified by FEMA prior to issuing the inspection through the 3</a:t>
          </a:r>
          <a:r>
            <a:rPr lang="en-US" sz="1100" baseline="300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rd</a:t>
          </a: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Party indication. When not provided, return the inspection as Withdrawn commenting appropriately.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Multiple Dwellings at the Same Address?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Do inspectors need to ask if there are Multiple Dwellings at the Same Address?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as long as they state it is there primary residence.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Contact Guidance: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follow FEMA’s current No Contact guidance, minus the photo requirements?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Renter and Owner Primary Residence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waive the requirement to call the utility company?  The utility company typically will not provide this information due to PII restrictions.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inspector’s attempt to call the landlord or harbor master will be the effort to exhaust all means to verify residency for the renter.  For the owner, if residency cannot be verified, the inspector will have to record residency not verified and FEMA will have to request verifiable documentation for the applicant.  </a:t>
          </a:r>
          <a:r>
            <a:rPr lang="en-US" sz="1100">
              <a:solidFill>
                <a:srgbClr val="FF0000"/>
              </a:solidFill>
              <a:effectLst/>
              <a:latin typeface="+mn-lt"/>
              <a:ea typeface="+mn-ea"/>
              <a:cs typeface="+mn-cs"/>
            </a:rPr>
            <a:t>4.16.20 Update:</a:t>
          </a:r>
          <a:r>
            <a:rPr lang="en-US" sz="1100">
              <a:solidFill>
                <a:schemeClr val="tx1"/>
              </a:solidFill>
              <a:effectLst/>
              <a:latin typeface="+mn-lt"/>
              <a:ea typeface="+mn-ea"/>
              <a:cs typeface="+mn-cs"/>
            </a:rPr>
            <a:t>  The inspector will attempt a contact to the landlord and provide their name and contact number when available.  If Occupancy is Not Verified, Include the landlord name, contact number, and the times you attempted to contact the landlord, </a:t>
          </a:r>
          <a:r>
            <a:rPr lang="en-US" sz="1100">
              <a:solidFill>
                <a:srgbClr val="FF0000"/>
              </a:solidFill>
              <a:effectLst/>
              <a:latin typeface="+mn-lt"/>
              <a:ea typeface="+mn-ea"/>
              <a:cs typeface="+mn-cs"/>
            </a:rPr>
            <a:t>at least three attempts during two days with 5-6 hours between each call.</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(4.9.2020 update, inspectors will utilize the LL for a renter’s verification when provided)</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Home Ownership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Eligible Purchases: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record Eligible Purchases?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direct applicants to contact the FEMA Helpline for more information and request that they keep all receipts.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Damages to Garages and Outbuildings: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Damages to necessary real property in garages and outbuildings such as essential electrical and plumbing components that affect the habitability will be addressed through the overall assessment and level of damage determination for the home.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address essential appliance in garages and outbuildings as normal.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Non-Traditional Housing:</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Question: How will the inspector address RP damage for non-traditional dwelling?  With a reduced LOD line item or lump sums?</a:t>
          </a: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Follow the questions (script) applying the applicant’s response to obtain an overall level of damage. Also, Select “Other” for residence type and a descriptive comment.  For example: “Offsite Assessment – Tent on bare earth”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Motor Homes: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should the inspector address motor homes since motor homes will be addressed as travel trailers? How should the inspector address damages to a travel trailer?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script for travel trailers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Real Property Damages for Condo Owners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 will address RP damages for condos owner through the RP damage assessment script and will apply a corresponding level of damage.    When there is no recordable RP damage, but there is non-recordable damage outside the applicant’s unit affecting access or habitability, the inspector will follow the force to relocate guidance. Is this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Incomplete Inspection: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We anticipate incomplete inspections will be rare or non-existent under the remote inspection scope. The inspector can determine a level of damage for any home with a high-water mark.  If the dwelling in not accessible due to damages to the applicant’s private road or bridge, the inspector will record a service call.  Can FEMA think of an instance when an incomplete inspection would be recorded under the remoter inspection scope?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Assessor will follow the questions applying the applicant’s answers to determine the level of damage to record. Do not consider damages if applicant is unable to define or explain without entry to dwelling.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Tagged Home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 will determine a level of damage only from the RP damages that the applicant can verify through the real property inspection questions. The inspector will not address damaged PP or RP if the applicant is unable to determine the extent of damage due to NOT being able to enter the home. If there is a consistent high-water mark, the inspector will determine a level of damage for flood.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Transportation: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Since the inspector will not be able to view and verify the level of damage for transportation, does FEMA want the inspector to record Not Available/Not Verified for the level of damage?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a:t>
          </a:r>
          <a:r>
            <a:rPr lang="en-US" sz="1100">
              <a:solidFill>
                <a:srgbClr val="000000"/>
              </a:solidFill>
              <a:effectLst/>
              <a:latin typeface="Verdana" panose="020B0604030504040204" pitchFamily="34" charset="0"/>
              <a:ea typeface="Verdana" panose="020B060403050404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Since the inspector is not be able to view the vehicle registration or the liability insurance policy, should the inspector record the following:  Registered? NO … Liability Insurance? YES or NO, depending on the applicant’s response … Liability Insurance Viewed?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The Damage Level Must Support the Verbal PP Losses: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Per the Assessor Award Package Script from 3/25,  Once the inspector has determined the level of structural damage to real property, the ACE prompts for personal property room furnishings and appliances are addressed using the context of the real property damage as the evidence or lack of evidence … Inspectors are expected to exercise discretion when recording verbal personal property losses.  Just as if the inspector was onsite, the inspector will only record verbal PP damages that are realistic and supported by the assessed level of damage.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Limited English Proficiency: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doesn’t have a family member available at the time of the call, they will be returning the inspections and reassigning it to another inspector - correct? Can the Language Line Services be used? On that note do they have to implement some type of ASL relay or is this something outside of their capabilities at the moment?</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With these being done by telephone, it is preferred to avoid the calls to Language line and such. ASL services will be conducted by FEMA assessors following the instructions in the ‘Guidance’ or  Procedures section.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Undeclared damage of Fire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What will be the process to address the undeclared COD of fire?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Similarly to what FEMA did during Florida and Georgia Stream-lined inspections in 2018, assessors will record WIND as the COD when a FIRE is confirmed to be disaster caused.</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Remote inspections using video: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remote inspections use video assessments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this time, no</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Contact: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length of time required to hold No Contact inspections remain the same in the absence of site visits? If so, will additional contact attempts (5, 7, more) be required?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Hold for 7 days per the Contract PWS/PRS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Withdrawn: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(should) withdrawn inspections require additional details for the contact date/time with the applicant?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follow current guidance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High Water Mark (HWM)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For cause of damage flood, will a standard HWM for input into ACE be required that corresponds with each level of damage (i.e. level 1 HWM = 2 inches, level 2 HWM = 18 inches, etc.)? We believe standardization of the HWM entered into ACE may reduce potential FCORs vs the inspector entering any HWM that falls within the established ranges for levels of damage, especially while we cannot implement edit checks for this new inspection process.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the guidance for the Award Package Concept (damage levels) when recording the appropriate HWM and Damage Level.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1F2E-0FD0-4A27-91BF-96AA48915CDC}">
  <sheetPr codeName="Sheet7"/>
  <dimension ref="A1"/>
  <sheetViews>
    <sheetView showGridLines="0" workbookViewId="0"/>
  </sheetViews>
  <sheetFormatPr defaultRowHeight="15" x14ac:dyDescent="0.25"/>
  <sheetData/>
  <sheetProtection algorithmName="SHA-512" hashValue="FgURbxVwlNIC32chuOCE8FmE9fjQBM8MTfROW/8N9QtgvcPqXlN69eqV5Stkwe2pIzC07f0G4z2K92oYHcOOHA==" saltValue="oKMpTBSukcZHUk8xNsQJzA==" spinCount="100000" sheet="1" objects="1" scenarios="1"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117E-F94C-4A15-BBD5-5EB1CD3C322E}">
  <sheetPr codeName="Sheet6"/>
  <dimension ref="D8:H16"/>
  <sheetViews>
    <sheetView zoomScaleNormal="100" workbookViewId="0"/>
  </sheetViews>
  <sheetFormatPr defaultColWidth="9.140625" defaultRowHeight="15" x14ac:dyDescent="0.25"/>
  <cols>
    <col min="1" max="3" width="9.140625" style="1"/>
    <col min="4" max="4" width="36.85546875" style="12" customWidth="1"/>
    <col min="5" max="8" width="11.7109375" style="15" customWidth="1"/>
    <col min="9" max="16384" width="9.140625" style="1"/>
  </cols>
  <sheetData>
    <row r="8" spans="4:8" x14ac:dyDescent="0.25">
      <c r="E8" s="19" t="s">
        <v>80</v>
      </c>
      <c r="F8" s="19" t="s">
        <v>81</v>
      </c>
      <c r="G8" s="19" t="s">
        <v>82</v>
      </c>
      <c r="H8" s="19" t="s">
        <v>83</v>
      </c>
    </row>
    <row r="9" spans="4:8" ht="30" x14ac:dyDescent="0.25">
      <c r="D9" s="24" t="s">
        <v>65</v>
      </c>
      <c r="E9" s="19" t="s">
        <v>30</v>
      </c>
      <c r="F9" s="19" t="s">
        <v>31</v>
      </c>
      <c r="G9" s="19" t="s">
        <v>31</v>
      </c>
      <c r="H9" s="19" t="s">
        <v>30</v>
      </c>
    </row>
    <row r="10" spans="4:8" x14ac:dyDescent="0.25">
      <c r="D10" s="24" t="s">
        <v>66</v>
      </c>
      <c r="E10" s="19" t="s">
        <v>30</v>
      </c>
      <c r="F10" s="19" t="s">
        <v>30</v>
      </c>
      <c r="G10" s="19" t="s">
        <v>30</v>
      </c>
      <c r="H10" s="19" t="s">
        <v>30</v>
      </c>
    </row>
    <row r="11" spans="4:8" x14ac:dyDescent="0.25">
      <c r="D11" s="24" t="s">
        <v>0</v>
      </c>
      <c r="E11" s="19" t="s">
        <v>30</v>
      </c>
      <c r="F11" s="19" t="s">
        <v>30</v>
      </c>
      <c r="G11" s="19" t="s">
        <v>30</v>
      </c>
      <c r="H11" s="19" t="s">
        <v>30</v>
      </c>
    </row>
    <row r="12" spans="4:8" x14ac:dyDescent="0.25">
      <c r="D12" s="24" t="s">
        <v>1</v>
      </c>
      <c r="E12" s="19" t="s">
        <v>30</v>
      </c>
      <c r="F12" s="19" t="s">
        <v>30</v>
      </c>
      <c r="G12" s="19" t="s">
        <v>30</v>
      </c>
      <c r="H12" s="19" t="s">
        <v>30</v>
      </c>
    </row>
    <row r="13" spans="4:8" x14ac:dyDescent="0.25">
      <c r="D13" s="24" t="s">
        <v>2</v>
      </c>
      <c r="E13" s="19" t="s">
        <v>30</v>
      </c>
      <c r="F13" s="19" t="s">
        <v>31</v>
      </c>
      <c r="G13" s="19" t="s">
        <v>30</v>
      </c>
      <c r="H13" s="19" t="s">
        <v>30</v>
      </c>
    </row>
    <row r="14" spans="4:8" ht="60" x14ac:dyDescent="0.25">
      <c r="D14" s="24" t="s">
        <v>85</v>
      </c>
      <c r="E14" s="19" t="s">
        <v>30</v>
      </c>
      <c r="F14" s="19" t="s">
        <v>30</v>
      </c>
      <c r="G14" s="19" t="s">
        <v>31</v>
      </c>
      <c r="H14" s="19" t="s">
        <v>30</v>
      </c>
    </row>
    <row r="15" spans="4:8" x14ac:dyDescent="0.25">
      <c r="D15" s="23"/>
    </row>
    <row r="16" spans="4:8" x14ac:dyDescent="0.25">
      <c r="D16" s="23"/>
    </row>
  </sheetData>
  <conditionalFormatting sqref="E9:H14">
    <cfRule type="containsText" dxfId="1" priority="1" operator="containsText" text="No">
      <formula>NOT(ISERROR(SEARCH("No",E9)))</formula>
    </cfRule>
    <cfRule type="containsText" dxfId="0" priority="2" operator="containsText" text="Yes">
      <formula>NOT(ISERROR(SEARCH("Yes",E9)))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1BDD3-B8B0-49EA-BE1C-E176ECE376CA}">
  <sheetPr codeName="Sheet2"/>
  <dimension ref="B1:L75"/>
  <sheetViews>
    <sheetView tabSelected="1" zoomScaleNormal="100" workbookViewId="0">
      <pane ySplit="15" topLeftCell="A16" activePane="bottomLeft" state="frozen"/>
      <selection pane="bottomLeft" activeCell="G17" sqref="G17"/>
    </sheetView>
  </sheetViews>
  <sheetFormatPr defaultColWidth="9.140625" defaultRowHeight="15.75" x14ac:dyDescent="0.25"/>
  <cols>
    <col min="1" max="1" width="2.5703125" style="31" customWidth="1"/>
    <col min="2" max="2" width="9.140625" style="31"/>
    <col min="3" max="3" width="21" style="31" customWidth="1"/>
    <col min="4" max="4" width="11.7109375" style="44" customWidth="1"/>
    <col min="5" max="5" width="11.7109375" style="31" customWidth="1"/>
    <col min="6" max="6" width="38.140625" style="31" customWidth="1"/>
    <col min="7" max="7" width="17.140625" style="32" customWidth="1"/>
    <col min="8" max="8" width="70.5703125" style="31" customWidth="1"/>
    <col min="9" max="9" width="10.5703125" style="31" customWidth="1"/>
    <col min="10" max="10" width="9.42578125" style="31" hidden="1" customWidth="1"/>
    <col min="11" max="11" width="9.140625" style="31" hidden="1" customWidth="1"/>
    <col min="12" max="12" width="8.28515625" style="31" hidden="1" customWidth="1"/>
    <col min="13" max="16384" width="9.140625" style="31"/>
  </cols>
  <sheetData>
    <row r="1" spans="2:11" ht="3.75" customHeight="1" x14ac:dyDescent="0.25"/>
    <row r="2" spans="2:11" hidden="1" x14ac:dyDescent="0.25">
      <c r="C2" s="33" t="s">
        <v>40</v>
      </c>
      <c r="D2" s="31"/>
    </row>
    <row r="3" spans="2:11" hidden="1" x14ac:dyDescent="0.25">
      <c r="C3" s="33" t="s">
        <v>41</v>
      </c>
      <c r="D3" s="31"/>
    </row>
    <row r="4" spans="2:11" x14ac:dyDescent="0.25">
      <c r="C4" s="34" t="s">
        <v>86</v>
      </c>
      <c r="D4" s="90" t="str">
        <f>IF(G29="Basement","",IF(G18="Own",IF(K32=1,"Damage Level 1",IF(K32=2,"Damage Level 2",IF(K32=3,"Damage Level 3",IF(K32=4,"Damage Level 4",IF(K32=5,"Damage Level 5",""))))),IF(G18="Rent",IF(K32=1,"Moderate Damage",IF(K32=2,"Moderate Damage",IF(K32=3,"Moderate Damage",IF(K32=4,"Major Damage",IF(K32=5,"Major Damage",IF(G24="Yes",IF(K14=1,"Moderate Damage",""),"")))))),"")))</f>
        <v/>
      </c>
      <c r="E4" s="90"/>
      <c r="F4" s="90"/>
      <c r="G4" s="31"/>
      <c r="H4" s="88"/>
    </row>
    <row r="5" spans="2:11" x14ac:dyDescent="0.25">
      <c r="C5" s="34" t="s">
        <v>147</v>
      </c>
      <c r="D5" s="90" t="str">
        <f>IF(G21="Yes",IF(G22="Yes",IF(G29="Basement",IF(G18="Own",IF(K32=1,"Finished Damage Level 1",IF(K32=2,"Finished Damage Level 2",IF(K32=3,"Finished Damage Level 3",IF(K32=4,"Finished Damage Level 4",IF(K32=5,"Finished Damage Level 5",""))))),IF(G18="Rent",IF(K32=1,"Moderate Damage",IF(K32=2,"Moderate Damage",IF(K32=3,"Moderate Damage",IF(K32=4,"Major Damage",IF(K32=5,"Major Damage",IF(G24="Yes",IF(K14=1,"Moderate Damage",""),"")))))),"")),IF(K32&lt;&gt;"",IF(G18="Own","Finished Damage Level 5","Major Damage"),IF(G24="Yes",IF(K14=1,"Moderate Damage",""),""))),IF(G29="Basement",IF(G18="Own",IF(K32=1,"Unfinished Damage Level 1",IF(K32=2,"Unfinished Damage Level 2",IF(K32=3,"Unfinished Damage Level 3",IF(K32=4,"Unfinished Damage Level 4",IF(K32=5,"Unfinished Damage Level 5",""))))),IF(G18="Rent",IF(K32=1,"Moderate Damage",IF(K32=2,"Moderate Damage",IF(K32=3,"Moderate Damage",IF(K32=4,"Major Damage",IF(K32=5,"Major Damage",IF(G24="Yes",IF(K14=1,"Moderate Damage",""),"")))))),"")),IF(K32&lt;&gt;"",IF(G18="Own","Unfinished Damage Level 5","Major Damage"),IF(G24="Yes",IF(K14=1,"Moderate Damage",""),"")))),"")</f>
        <v/>
      </c>
      <c r="E5" s="90"/>
      <c r="F5" s="90"/>
      <c r="G5" s="31"/>
      <c r="H5" s="88"/>
    </row>
    <row r="6" spans="2:11" x14ac:dyDescent="0.25">
      <c r="C6" s="34" t="s">
        <v>87</v>
      </c>
      <c r="D6" s="90" t="str">
        <f>IF(G18="Own",IF(G53="No","Boat Sunk",IF(G54="Yes","Boat Repair",IF(G55="Yes","Boat Service Call",IF(K52=1,"Damage Level 1",IF(K52=2,"Damage Level 2",IF(K52=3,"Damage Level 3",IF(K52=4,"Damage Level 4",IF(K52=5,"Damage Level 5","")))))))),IF(G18="Rent",IF(G53="No","Major Damage",IF(G54="Yes","Major Damage",IF(G55="Yes","Moderate Damage",IF(K52=1,"Moderate Damage",IF(K52=2,"Moderate Damage",IF(K52=3,"Major Damage",IF(K52=4,"Major Damage",IF(K52=5,"Major Damage",IF(G34="Yes",IF(K14=1,"Moderate Damage",""),""))))))))),""))</f>
        <v/>
      </c>
      <c r="E6" s="90"/>
      <c r="F6" s="90"/>
      <c r="H6" s="88"/>
    </row>
    <row r="7" spans="2:11" ht="16.5" thickBot="1" x14ac:dyDescent="0.3">
      <c r="C7" s="34" t="s">
        <v>88</v>
      </c>
      <c r="D7" s="90" t="str">
        <f>IF(G18="Own",IF(K69=1,"Damage Level 1",IF(K69=2,"Damage Level 2",IF(K69=3,"Damage Level 3",IF(K69=4,"Damage Level 4",IF(K69=5,"Damage Level 5",""))))),IF(G18="Rent",IF(K69=1,"Moderate Damage",IF(K69=2,"Moderate Damage",IF(K69=3,"Major Damage",IF(K69=4,"Major Damage",IF(K69=5,"Major Damage",IF(G57="Yes",IF(K14=1,"Moderate Damage",""),"")))))),""))</f>
        <v/>
      </c>
      <c r="E7" s="90"/>
      <c r="F7" s="90"/>
    </row>
    <row r="8" spans="2:11" ht="16.5" thickBot="1" x14ac:dyDescent="0.3">
      <c r="C8" s="34" t="s">
        <v>89</v>
      </c>
      <c r="D8" s="91" t="str">
        <f>IF(G18="Own",IF(K73=1,"Damage Level 1",IF(K73=2,"Damage Level 2",IF(K73=3,"Damage Level 3",IF(K73=4,"Damage Level 4",IF(K73=5,"Damage Level 5",""))))),IF(G18="Rent",IF(K73=1,"Moderate Damage",IF(K73=2,"Major Damage",IF(K73=3,"Major Damage",IF(K73=4,"Major Damage",IF(K73=5,"Major Damage",IF(G71="Yes",IF(K14=1,"Moderate Damage",""),"")))))),""))</f>
        <v/>
      </c>
      <c r="E8" s="91"/>
      <c r="F8" s="92"/>
      <c r="G8" s="35" t="s">
        <v>90</v>
      </c>
      <c r="I8" s="35" t="s">
        <v>92</v>
      </c>
    </row>
    <row r="9" spans="2:11" x14ac:dyDescent="0.25">
      <c r="C9" s="36" t="s">
        <v>67</v>
      </c>
      <c r="D9" s="93" t="str">
        <f>IF(G18="Own",IF(I9="Yes","Enter a Retaining Wall Service Call.",""),"")</f>
        <v/>
      </c>
      <c r="E9" s="94"/>
      <c r="F9" s="94"/>
      <c r="G9" s="53"/>
      <c r="H9" s="37" t="s">
        <v>94</v>
      </c>
      <c r="I9" s="25"/>
      <c r="J9" s="31" t="str">
        <f>IF(I9="Yes",1,"")</f>
        <v/>
      </c>
    </row>
    <row r="10" spans="2:11" ht="47.25" x14ac:dyDescent="0.25">
      <c r="C10" s="34"/>
      <c r="D10" s="95" t="str">
        <f>IF(G18="Own",IF(I10="Yes","Enter a HVAC Service Call.",""),"")</f>
        <v/>
      </c>
      <c r="E10" s="96"/>
      <c r="F10" s="96"/>
      <c r="G10" s="54"/>
      <c r="H10" s="38" t="s">
        <v>117</v>
      </c>
      <c r="I10" s="26"/>
      <c r="J10" s="31" t="str">
        <f t="shared" ref="J10:J14" si="0">IF(I10="Yes",1,"")</f>
        <v/>
      </c>
    </row>
    <row r="11" spans="2:11" x14ac:dyDescent="0.25">
      <c r="C11" s="34"/>
      <c r="D11" s="95" t="str">
        <f>IF(G18="Own",IF(I11="Yes","Enter a Well Service Call.",""),"")</f>
        <v/>
      </c>
      <c r="E11" s="96"/>
      <c r="F11" s="96"/>
      <c r="G11" s="54"/>
      <c r="H11" s="38" t="s">
        <v>95</v>
      </c>
      <c r="I11" s="26"/>
      <c r="J11" s="31" t="str">
        <f t="shared" si="0"/>
        <v/>
      </c>
    </row>
    <row r="12" spans="2:11" x14ac:dyDescent="0.25">
      <c r="C12" s="34"/>
      <c r="D12" s="95" t="str">
        <f>IF(G18="Own",IF(I12="Yes","Enter a Septic Service Call.",""),"")</f>
        <v/>
      </c>
      <c r="E12" s="96"/>
      <c r="F12" s="96"/>
      <c r="G12" s="54"/>
      <c r="H12" s="38" t="s">
        <v>96</v>
      </c>
      <c r="I12" s="26"/>
      <c r="J12" s="31" t="str">
        <f t="shared" si="0"/>
        <v/>
      </c>
    </row>
    <row r="13" spans="2:11" ht="31.5" x14ac:dyDescent="0.25">
      <c r="C13" s="34"/>
      <c r="D13" s="95" t="str">
        <f>IF(G18="Own",IF(I13="Yes","Enter a SF Service Call.",""),"")</f>
        <v/>
      </c>
      <c r="E13" s="96"/>
      <c r="F13" s="96"/>
      <c r="G13" s="54"/>
      <c r="H13" s="38" t="s">
        <v>93</v>
      </c>
      <c r="I13" s="26"/>
      <c r="J13" s="31" t="str">
        <f t="shared" si="0"/>
        <v/>
      </c>
    </row>
    <row r="14" spans="2:11" ht="32.25" thickBot="1" x14ac:dyDescent="0.3">
      <c r="C14" s="34"/>
      <c r="D14" s="97" t="str">
        <f>IF(G18="Own",IF(I14="yes","Enter ADA Ramp Repair",""),"")</f>
        <v/>
      </c>
      <c r="E14" s="98"/>
      <c r="F14" s="98"/>
      <c r="G14" s="55"/>
      <c r="H14" s="39" t="s">
        <v>233</v>
      </c>
      <c r="I14" s="27"/>
      <c r="J14" s="31" t="str">
        <f t="shared" si="0"/>
        <v/>
      </c>
      <c r="K14" s="31" t="str">
        <f>IF(G18="Rent",MAX(J9:J14),"")</f>
        <v/>
      </c>
    </row>
    <row r="15" spans="2:11" ht="3.75" customHeight="1" x14ac:dyDescent="0.25">
      <c r="C15" s="34"/>
      <c r="D15" s="40"/>
      <c r="E15" s="40"/>
    </row>
    <row r="16" spans="2:11" ht="16.5" thickBot="1" x14ac:dyDescent="0.3">
      <c r="B16" s="89" t="s">
        <v>84</v>
      </c>
      <c r="C16" s="89"/>
      <c r="D16" s="89"/>
      <c r="E16" s="89"/>
      <c r="F16" s="89"/>
    </row>
    <row r="17" spans="2:12" ht="49.5" customHeight="1" x14ac:dyDescent="0.25">
      <c r="C17" s="68"/>
      <c r="D17" s="109" t="s">
        <v>234</v>
      </c>
      <c r="E17" s="110"/>
      <c r="F17" s="111"/>
      <c r="G17" s="28"/>
      <c r="H17" s="41" t="str">
        <f>IF(G17="No","Record the appropriate NPR response. Advise app that assistance only available for primary residence.  End interview.","")</f>
        <v/>
      </c>
    </row>
    <row r="18" spans="2:12" ht="33" customHeight="1" x14ac:dyDescent="0.25">
      <c r="C18" s="34"/>
      <c r="D18" s="105" t="s">
        <v>59</v>
      </c>
      <c r="E18" s="100"/>
      <c r="F18" s="101"/>
      <c r="G18" s="29"/>
      <c r="H18" s="61" t="str">
        <f>IF(G18="Own",IF(G20="Assisted Living Facility","Applicant cannot be an owner for listed reisidence type.",IF(G20="Apartment","Applicant cannot be an owner for listed reisidence type.",IF(G20="Dorm","Applicant cannot be an owner for listed reisidence type.",IF(G20="Correctional Facility","Applicant cannot be an owner for listed reisidence type.",IF(G20="Military Housing","Applicant cannot be an owner for listed reisidence type.",IF(G20="Other","Confirm app is an owner vs retner with listed residence type.","")))))),"")</f>
        <v/>
      </c>
    </row>
    <row r="19" spans="2:12" ht="66.75" customHeight="1" x14ac:dyDescent="0.25">
      <c r="D19" s="105" t="s">
        <v>32</v>
      </c>
      <c r="E19" s="100"/>
      <c r="F19" s="101"/>
      <c r="G19" s="29"/>
      <c r="H19" s="42" t="str">
        <f>IF(G19="No","Confirm the residence type (Question 4) selecting the Not Affected option for Appliances and Furnishings, ask the relocation need only after confirming Utilities to be Out, a FTR situation or Tagged/Immediate threat condition to exist.","")</f>
        <v/>
      </c>
    </row>
    <row r="20" spans="2:12" ht="66" customHeight="1" x14ac:dyDescent="0.25">
      <c r="D20" s="105" t="s">
        <v>230</v>
      </c>
      <c r="E20" s="100"/>
      <c r="F20" s="101"/>
      <c r="G20" s="29"/>
      <c r="H20" s="43" t="str">
        <f>IF(G20="Assisted Living Facility","Follow existing guidance when inspected as a renter, relocation answer will be No with minimal PP loses evaluated.",IF(G20="Dorm","Follow existing guidance when inspected as a renter, relocation answer will be No with minimal PP loses evaluated.",IF(G20="Correctional Facility","Follow existing guidance when inspected as a renter, relocation answer will be No with minimal PP loses evaluated.",IF(G20="Military Housing","Follow existing guidance when inspected as a renter, relocation answer will be No with minimal PP loses evaluated.",IF(G20="Other","When applicant is a non-traditional dweller, inspectors will follow existing guidance recording the force to relocate special condition, ask the relocation question and confirm acceptable PP losses. No further questions below will need to be asked.","")))))</f>
        <v/>
      </c>
    </row>
    <row r="21" spans="2:12" ht="48" customHeight="1" x14ac:dyDescent="0.25">
      <c r="D21" s="105" t="s">
        <v>60</v>
      </c>
      <c r="E21" s="100"/>
      <c r="F21" s="101"/>
      <c r="G21" s="29"/>
      <c r="H21" s="43" t="str">
        <f>IF(G21="Yes","Defined As: An enclosed area of the home where any portion of the exterior wall or concrete floor is below grade. Split-level homes are excluded.","")</f>
        <v/>
      </c>
    </row>
    <row r="22" spans="2:12" ht="31.5" customHeight="1" thickBot="1" x14ac:dyDescent="0.3">
      <c r="D22" s="112" t="str">
        <f>IF(G21="Yes","Do any household members sleep in the basement on a nightly basis?","")</f>
        <v/>
      </c>
      <c r="E22" s="113"/>
      <c r="F22" s="114"/>
      <c r="G22" s="30"/>
      <c r="H22" s="42"/>
    </row>
    <row r="23" spans="2:12" x14ac:dyDescent="0.25">
      <c r="B23" s="108" t="str">
        <f>IF(G18="Own","Instruct app to answer questions based on conditions immediatley following the event.",IF(G18="Rent","Instruct app to answer questions based on conditions at time of interview.",""))</f>
        <v/>
      </c>
      <c r="C23" s="108"/>
      <c r="D23" s="108"/>
      <c r="E23" s="108"/>
      <c r="F23" s="108"/>
      <c r="G23" s="31"/>
      <c r="H23" s="42"/>
    </row>
    <row r="24" spans="2:12" ht="31.5" customHeight="1" x14ac:dyDescent="0.25">
      <c r="D24" s="99" t="str">
        <f>IF(G18="Own","Was your home damaged as result of Flooding?",IF(G18="Rent","Does your home remain damaged as a result of Flooding?",""))</f>
        <v/>
      </c>
      <c r="E24" s="100"/>
      <c r="F24" s="101"/>
      <c r="G24" s="20"/>
      <c r="H24" s="43" t="str">
        <f>IF(G24="Yes","Verify damages occurred within incident period.  If not, change to No.","")</f>
        <v/>
      </c>
    </row>
    <row r="25" spans="2:12" ht="24" customHeight="1" x14ac:dyDescent="0.25">
      <c r="D25" s="62"/>
      <c r="E25" s="62"/>
      <c r="F25" s="63" t="s">
        <v>33</v>
      </c>
      <c r="G25" s="20"/>
    </row>
    <row r="26" spans="2:12" ht="24" customHeight="1" x14ac:dyDescent="0.25">
      <c r="D26" s="62"/>
      <c r="E26" s="62"/>
      <c r="F26" s="64" t="s">
        <v>62</v>
      </c>
      <c r="G26" s="21"/>
    </row>
    <row r="27" spans="2:12" ht="24" customHeight="1" x14ac:dyDescent="0.25">
      <c r="D27" s="62"/>
      <c r="E27" s="62"/>
      <c r="F27" s="64" t="s">
        <v>63</v>
      </c>
      <c r="G27" s="21"/>
    </row>
    <row r="28" spans="2:12" ht="24" customHeight="1" x14ac:dyDescent="0.25">
      <c r="D28" s="62"/>
      <c r="E28" s="62"/>
      <c r="F28" s="65" t="s">
        <v>64</v>
      </c>
      <c r="G28" s="21"/>
    </row>
    <row r="29" spans="2:12" ht="31.5" x14ac:dyDescent="0.25">
      <c r="D29" s="62"/>
      <c r="E29" s="62"/>
      <c r="F29" s="64" t="s">
        <v>3</v>
      </c>
      <c r="G29" s="22"/>
      <c r="H29" s="75" t="str">
        <f>IF(G29="Basement",IF(G20="Mobile Home","Mobile Homes typically do not have a basement. Please review HWM location.",IF(G20="Travel Trailer","Travel Trailers typically do not have a basement. Please review HWM location.","")),"")</f>
        <v/>
      </c>
    </row>
    <row r="30" spans="2:12" ht="49.5" hidden="1" customHeight="1" x14ac:dyDescent="0.25">
      <c r="D30" s="62"/>
      <c r="E30" s="62"/>
      <c r="F30" s="66" t="s">
        <v>61</v>
      </c>
      <c r="G30" s="20"/>
    </row>
    <row r="31" spans="2:12" ht="31.5" hidden="1" x14ac:dyDescent="0.25">
      <c r="D31" s="62"/>
      <c r="E31" s="62"/>
      <c r="F31" s="67" t="s">
        <v>231</v>
      </c>
      <c r="G31" s="21"/>
      <c r="I31" s="46" t="str">
        <f>IF(G31="Crawlspace",1,IF(G31="Basement",2,IF(G31="1st",3,IF(G31="2nd",4,IF(G31="3rd or Higher",5,"")))))</f>
        <v/>
      </c>
      <c r="L31" s="47" t="str">
        <f>IF(I31="","",IF(I31&gt;I29,"Floor must be equal to or lower than location of HWM.",""))</f>
        <v/>
      </c>
    </row>
    <row r="32" spans="2:12" ht="78.75" x14ac:dyDescent="0.25">
      <c r="D32" s="62"/>
      <c r="E32" s="62"/>
      <c r="F32" s="64" t="s">
        <v>4</v>
      </c>
      <c r="G32" s="22"/>
      <c r="H32" s="48" t="s">
        <v>70</v>
      </c>
      <c r="J32" s="46" t="str">
        <f>IF(G29="Over Roof",IF(G32&lt;&gt;"",5,""),IF(G29="Attic",IF(G32&lt;&gt;"",5,""),IF(G29="Crawlspace",0,IF(G21="Yes",IF(I29&gt;2,5,IF(G32="&lt; 3 Inches",1,IF(G32="3 Inches to 2'",2,IF(G32="&gt; 2' to 4' ",3,IF(G32="&gt; 4' to 6'",IF(G30="Yes",5,4),IF(G32="&gt; 6'",IF(G30="Yes",5,4),"")))))),IF(G32="&lt; 3 Inches",1,IF(G32="3 Inches to 2'",2,IF(G32="&gt; 2' to 4' ",3,IF(G32="&gt; 4' to 6'",4,IF(G32="&gt; 6'",5,"")))))))))</f>
        <v/>
      </c>
      <c r="K32" s="49" t="str">
        <f>IF(G29="","",IF(G18="Own",IF(G20&lt;&gt;"Mobile Home",J32,IF(G25="Yes",IF(G29="Crawlspace",IF(G31="Yes",J32,""),J32))),IF(G18="Rent",IF(G20&lt;&gt;"Mobile Home",J32,IF(G25="Yes",IF(G29="Crawlspace",IF(G31="Yes",J32,""),J32))),"")))</f>
        <v/>
      </c>
    </row>
    <row r="33" spans="4:10" x14ac:dyDescent="0.25">
      <c r="D33" s="31"/>
      <c r="E33" s="45"/>
      <c r="F33" s="45"/>
      <c r="G33" s="45"/>
      <c r="H33" s="48"/>
    </row>
    <row r="34" spans="4:10" ht="31.5" customHeight="1" x14ac:dyDescent="0.25">
      <c r="D34" s="102" t="str">
        <f>IF(G18="Own","Was your home damaged as result of Wind / Rain?",IF(G18="Rent","Does your home remain damaged as a result of Wind / Rain?",""))</f>
        <v/>
      </c>
      <c r="E34" s="103"/>
      <c r="F34" s="104"/>
      <c r="G34" s="20"/>
      <c r="H34" s="43" t="str">
        <f>IF(G34="Yes","Verify damages occurred within incident period.  If not, change to No.","")</f>
        <v/>
      </c>
    </row>
    <row r="35" spans="4:10" ht="63" x14ac:dyDescent="0.25">
      <c r="D35" s="62"/>
      <c r="E35" s="62"/>
      <c r="F35" s="64" t="s">
        <v>97</v>
      </c>
      <c r="G35" s="51"/>
      <c r="J35" s="46" t="str">
        <f>IF(G35="Yes",4,"")</f>
        <v/>
      </c>
    </row>
    <row r="36" spans="4:10" ht="24" hidden="1" customHeight="1" x14ac:dyDescent="0.25">
      <c r="D36" s="106" t="s">
        <v>99</v>
      </c>
      <c r="E36" s="107"/>
      <c r="F36" s="64" t="s">
        <v>71</v>
      </c>
      <c r="G36" s="52"/>
      <c r="J36" s="46" t="str">
        <f>IF(G36="Yes",3,"")</f>
        <v/>
      </c>
    </row>
    <row r="37" spans="4:10" ht="63" x14ac:dyDescent="0.25">
      <c r="D37" s="62"/>
      <c r="E37" s="62"/>
      <c r="F37" s="64" t="s">
        <v>98</v>
      </c>
      <c r="G37" s="51"/>
      <c r="J37" s="46" t="str">
        <f>IF(G37="Yes",4,"")</f>
        <v/>
      </c>
    </row>
    <row r="38" spans="4:10" ht="31.5" hidden="1" x14ac:dyDescent="0.25">
      <c r="D38" s="106" t="s">
        <v>99</v>
      </c>
      <c r="E38" s="107"/>
      <c r="F38" s="64" t="s">
        <v>69</v>
      </c>
      <c r="G38" s="52"/>
      <c r="J38" s="46" t="str">
        <f>IF(G38="Yes",3,"")</f>
        <v/>
      </c>
    </row>
    <row r="39" spans="4:10" ht="31.5" x14ac:dyDescent="0.25">
      <c r="D39" s="62"/>
      <c r="E39" s="62"/>
      <c r="F39" s="64" t="s">
        <v>100</v>
      </c>
      <c r="G39" s="51"/>
      <c r="J39" s="46" t="str">
        <f>IF(G39="Yes",3,"")</f>
        <v/>
      </c>
    </row>
    <row r="40" spans="4:10" ht="31.5" x14ac:dyDescent="0.25">
      <c r="D40" s="62"/>
      <c r="E40" s="62"/>
      <c r="F40" s="64" t="s">
        <v>101</v>
      </c>
      <c r="G40" s="52"/>
      <c r="J40" s="46" t="str">
        <f>IF(G40="Yes",3,"")</f>
        <v/>
      </c>
    </row>
    <row r="41" spans="4:10" ht="47.25" x14ac:dyDescent="0.25">
      <c r="D41" s="62"/>
      <c r="E41" s="62"/>
      <c r="F41" s="64" t="s">
        <v>102</v>
      </c>
      <c r="G41" s="51"/>
      <c r="J41" s="46" t="str">
        <f>IF(G41="Yes",3,"")</f>
        <v/>
      </c>
    </row>
    <row r="42" spans="4:10" ht="47.25" x14ac:dyDescent="0.25">
      <c r="D42" s="62"/>
      <c r="E42" s="62"/>
      <c r="F42" s="64" t="s">
        <v>103</v>
      </c>
      <c r="G42" s="51"/>
      <c r="J42" s="46" t="str">
        <f>IF(G42="Yes",2,"")</f>
        <v/>
      </c>
    </row>
    <row r="43" spans="4:10" ht="47.25" x14ac:dyDescent="0.25">
      <c r="D43" s="62"/>
      <c r="E43" s="62"/>
      <c r="F43" s="64" t="s">
        <v>104</v>
      </c>
      <c r="G43" s="51"/>
      <c r="J43" s="46" t="str">
        <f>IF(G43="Yes",2,"")</f>
        <v/>
      </c>
    </row>
    <row r="44" spans="4:10" ht="31.5" x14ac:dyDescent="0.25">
      <c r="D44" s="62"/>
      <c r="E44" s="62"/>
      <c r="F44" s="64" t="s">
        <v>105</v>
      </c>
      <c r="G44" s="51"/>
      <c r="J44" s="46" t="str">
        <f>IF(G44="Yes",2,"")</f>
        <v/>
      </c>
    </row>
    <row r="45" spans="4:10" ht="63" x14ac:dyDescent="0.25">
      <c r="D45" s="62"/>
      <c r="E45" s="62"/>
      <c r="F45" s="64" t="s">
        <v>106</v>
      </c>
      <c r="G45" s="51"/>
      <c r="J45" s="46" t="str">
        <f>IF(G45="Yes",2,"")</f>
        <v/>
      </c>
    </row>
    <row r="46" spans="4:10" ht="31.5" x14ac:dyDescent="0.25">
      <c r="D46" s="62"/>
      <c r="E46" s="62"/>
      <c r="F46" s="64" t="s">
        <v>107</v>
      </c>
      <c r="G46" s="51"/>
      <c r="J46" s="46" t="str">
        <f>IF(G46="Yes",2,"")</f>
        <v/>
      </c>
    </row>
    <row r="47" spans="4:10" ht="31.5" x14ac:dyDescent="0.25">
      <c r="D47" s="62"/>
      <c r="E47" s="62"/>
      <c r="F47" s="64" t="s">
        <v>108</v>
      </c>
      <c r="G47" s="51"/>
      <c r="J47" s="46" t="str">
        <f t="shared" ref="J47:J52" si="1">IF(G47="Yes",1,"")</f>
        <v/>
      </c>
    </row>
    <row r="48" spans="4:10" ht="31.5" x14ac:dyDescent="0.25">
      <c r="D48" s="62"/>
      <c r="E48" s="62"/>
      <c r="F48" s="64" t="s">
        <v>109</v>
      </c>
      <c r="G48" s="51"/>
      <c r="J48" s="46" t="str">
        <f t="shared" si="1"/>
        <v/>
      </c>
    </row>
    <row r="49" spans="4:11" ht="47.25" x14ac:dyDescent="0.25">
      <c r="D49" s="62"/>
      <c r="E49" s="62"/>
      <c r="F49" s="64" t="s">
        <v>110</v>
      </c>
      <c r="G49" s="51"/>
      <c r="J49" s="46" t="str">
        <f t="shared" si="1"/>
        <v/>
      </c>
    </row>
    <row r="50" spans="4:11" ht="31.5" x14ac:dyDescent="0.25">
      <c r="D50" s="62"/>
      <c r="E50" s="62"/>
      <c r="F50" s="64" t="s">
        <v>232</v>
      </c>
      <c r="G50" s="51"/>
      <c r="J50" s="46" t="str">
        <f t="shared" si="1"/>
        <v/>
      </c>
    </row>
    <row r="51" spans="4:11" ht="47.25" customHeight="1" x14ac:dyDescent="0.25">
      <c r="D51" s="62"/>
      <c r="E51" s="62"/>
      <c r="F51" s="64" t="s">
        <v>111</v>
      </c>
      <c r="G51" s="51"/>
      <c r="J51" s="46" t="str">
        <f t="shared" si="1"/>
        <v/>
      </c>
    </row>
    <row r="52" spans="4:11" ht="47.25" x14ac:dyDescent="0.25">
      <c r="D52" s="62"/>
      <c r="E52" s="62"/>
      <c r="F52" s="64" t="s">
        <v>112</v>
      </c>
      <c r="G52" s="51"/>
      <c r="J52" s="46" t="str">
        <f t="shared" si="1"/>
        <v/>
      </c>
      <c r="K52" s="49">
        <f>MAX(J35:J52)</f>
        <v>0</v>
      </c>
    </row>
    <row r="53" spans="4:11" ht="33.75" customHeight="1" x14ac:dyDescent="0.25">
      <c r="D53" s="87"/>
      <c r="E53" s="87"/>
      <c r="F53" s="64" t="s">
        <v>235</v>
      </c>
      <c r="G53" s="51"/>
      <c r="J53" s="46"/>
      <c r="K53" s="49"/>
    </row>
    <row r="54" spans="4:11" ht="63" x14ac:dyDescent="0.25">
      <c r="D54" s="87"/>
      <c r="E54" s="87"/>
      <c r="F54" s="64" t="s">
        <v>236</v>
      </c>
      <c r="G54" s="51"/>
      <c r="J54" s="46"/>
      <c r="K54" s="49"/>
    </row>
    <row r="55" spans="4:11" ht="33.75" customHeight="1" x14ac:dyDescent="0.25">
      <c r="D55" s="87"/>
      <c r="E55" s="87"/>
      <c r="F55" s="64" t="s">
        <v>237</v>
      </c>
      <c r="G55" s="51"/>
      <c r="J55" s="46"/>
      <c r="K55" s="49"/>
    </row>
    <row r="57" spans="4:11" ht="31.5" customHeight="1" x14ac:dyDescent="0.25">
      <c r="D57" s="99" t="str">
        <f>IF(G18="Own","Was your home damaged as result of Earthquake?",IF(G18="Rent","Does your home remain damaged as a result of Earthquake?",""))</f>
        <v/>
      </c>
      <c r="E57" s="100"/>
      <c r="F57" s="101"/>
      <c r="G57" s="20"/>
      <c r="H57" s="43" t="str">
        <f>IF(G57="Yes","Verify damages occurred within incident period.  If not, change to No.","")</f>
        <v/>
      </c>
    </row>
    <row r="58" spans="4:11" ht="31.5" x14ac:dyDescent="0.25">
      <c r="D58" s="62"/>
      <c r="E58" s="62"/>
      <c r="F58" s="64" t="s">
        <v>72</v>
      </c>
      <c r="G58" s="51"/>
      <c r="J58" s="46" t="str">
        <f>IF(G58="Yes",4,"")</f>
        <v/>
      </c>
    </row>
    <row r="59" spans="4:11" ht="63" x14ac:dyDescent="0.25">
      <c r="D59" s="62"/>
      <c r="E59" s="62"/>
      <c r="F59" s="64" t="s">
        <v>113</v>
      </c>
      <c r="G59" s="51"/>
      <c r="J59" s="46" t="str">
        <f>IF(G59="Yes",4,"")</f>
        <v/>
      </c>
    </row>
    <row r="60" spans="4:11" ht="31.5" x14ac:dyDescent="0.25">
      <c r="D60" s="62"/>
      <c r="E60" s="62"/>
      <c r="F60" s="64" t="s">
        <v>73</v>
      </c>
      <c r="G60" s="51"/>
      <c r="J60" s="46" t="str">
        <f>IF(G60="Yes",3,"")</f>
        <v/>
      </c>
    </row>
    <row r="61" spans="4:11" ht="47.25" x14ac:dyDescent="0.25">
      <c r="D61" s="62"/>
      <c r="E61" s="62"/>
      <c r="F61" s="64" t="s">
        <v>118</v>
      </c>
      <c r="G61" s="51"/>
      <c r="J61" s="46" t="str">
        <f>IF(G61="Yes",3,"")</f>
        <v/>
      </c>
    </row>
    <row r="62" spans="4:11" ht="31.5" x14ac:dyDescent="0.25">
      <c r="D62" s="62"/>
      <c r="E62" s="62"/>
      <c r="F62" s="64" t="s">
        <v>114</v>
      </c>
      <c r="G62" s="51"/>
      <c r="J62" s="46" t="str">
        <f>IF(G62="Yes",3,"")</f>
        <v/>
      </c>
    </row>
    <row r="63" spans="4:11" ht="47.25" x14ac:dyDescent="0.25">
      <c r="D63" s="62"/>
      <c r="E63" s="62"/>
      <c r="F63" s="64" t="s">
        <v>119</v>
      </c>
      <c r="G63" s="51"/>
      <c r="J63" s="46" t="str">
        <f>IF(G63="Yes",2,"")</f>
        <v/>
      </c>
    </row>
    <row r="64" spans="4:11" ht="31.5" x14ac:dyDescent="0.25">
      <c r="D64" s="62"/>
      <c r="E64" s="62"/>
      <c r="F64" s="64" t="s">
        <v>74</v>
      </c>
      <c r="G64" s="51"/>
      <c r="J64" s="46" t="str">
        <f>IF(G64="Yes",2,"")</f>
        <v/>
      </c>
    </row>
    <row r="65" spans="4:12" ht="47.25" x14ac:dyDescent="0.25">
      <c r="D65" s="62"/>
      <c r="E65" s="62"/>
      <c r="F65" s="64" t="s">
        <v>75</v>
      </c>
      <c r="G65" s="51"/>
      <c r="J65" s="46" t="str">
        <f>IF(G65="Yes",2,"")</f>
        <v/>
      </c>
    </row>
    <row r="66" spans="4:12" ht="31.5" x14ac:dyDescent="0.25">
      <c r="D66" s="62"/>
      <c r="E66" s="62"/>
      <c r="F66" s="64" t="s">
        <v>115</v>
      </c>
      <c r="G66" s="51"/>
      <c r="J66" s="46" t="str">
        <f>IF(G66="Yes",2,"")</f>
        <v/>
      </c>
    </row>
    <row r="67" spans="4:12" ht="63" x14ac:dyDescent="0.25">
      <c r="D67" s="62"/>
      <c r="E67" s="62"/>
      <c r="F67" s="64" t="s">
        <v>76</v>
      </c>
      <c r="G67" s="51"/>
      <c r="J67" s="46" t="str">
        <f>IF(G67="Yes",2,"")</f>
        <v/>
      </c>
    </row>
    <row r="68" spans="4:12" ht="63" x14ac:dyDescent="0.25">
      <c r="D68" s="62"/>
      <c r="E68" s="62"/>
      <c r="F68" s="64" t="s">
        <v>116</v>
      </c>
      <c r="G68" s="51"/>
      <c r="J68" s="46" t="str">
        <f>IF(G68="Yes",1,"")</f>
        <v/>
      </c>
    </row>
    <row r="69" spans="4:12" x14ac:dyDescent="0.25">
      <c r="D69" s="62"/>
      <c r="E69" s="62"/>
      <c r="F69" s="64" t="s">
        <v>77</v>
      </c>
      <c r="G69" s="51"/>
      <c r="J69" s="46" t="str">
        <f>IF(G69="Yes",1,"")</f>
        <v/>
      </c>
      <c r="K69" s="49">
        <f>MAX(J58:J69)</f>
        <v>0</v>
      </c>
    </row>
    <row r="71" spans="4:12" x14ac:dyDescent="0.25">
      <c r="D71" s="99" t="str">
        <f>IF(G18="Own","Was your home damaged as result of Fire?",IF(G18="Rent","Does your home remain damaged as a result of Fire?",""))</f>
        <v/>
      </c>
      <c r="E71" s="100"/>
      <c r="F71" s="101"/>
      <c r="G71" s="20"/>
    </row>
    <row r="72" spans="4:12" ht="47.25" x14ac:dyDescent="0.25">
      <c r="D72" s="62"/>
      <c r="E72" s="62"/>
      <c r="F72" s="64" t="s">
        <v>78</v>
      </c>
      <c r="G72" s="51"/>
      <c r="J72" s="46" t="str">
        <f>IF(G72="Yes",2,"")</f>
        <v/>
      </c>
    </row>
    <row r="73" spans="4:12" ht="47.25" x14ac:dyDescent="0.25">
      <c r="D73" s="62"/>
      <c r="E73" s="62"/>
      <c r="F73" s="64" t="s">
        <v>79</v>
      </c>
      <c r="G73" s="51"/>
      <c r="J73" s="46" t="str">
        <f>IF(G73="Yes",1,"")</f>
        <v/>
      </c>
      <c r="K73" s="49">
        <f>MAX(J72:J73)</f>
        <v>0</v>
      </c>
    </row>
    <row r="75" spans="4:12" x14ac:dyDescent="0.25">
      <c r="L75" s="50">
        <f>MAX(K32:K73)</f>
        <v>0</v>
      </c>
    </row>
  </sheetData>
  <sheetProtection algorithmName="SHA-512" hashValue="wUEwEOlpp+2WptgIQkCzbKbPwIO24K3YcN6VP8/56dicGgeaxbJFCPHhZKBJ5ynAmup7Iuk19wQw7aXks04lag==" saltValue="3IZwZYSoVqOwApklctk+LQ==" spinCount="100000" sheet="1" selectLockedCells="1"/>
  <mergeCells count="26">
    <mergeCell ref="D17:F17"/>
    <mergeCell ref="D22:F22"/>
    <mergeCell ref="D18:F18"/>
    <mergeCell ref="D21:F21"/>
    <mergeCell ref="D20:F20"/>
    <mergeCell ref="D71:F71"/>
    <mergeCell ref="D57:F57"/>
    <mergeCell ref="D34:F34"/>
    <mergeCell ref="D19:F19"/>
    <mergeCell ref="D24:F24"/>
    <mergeCell ref="D36:E36"/>
    <mergeCell ref="D38:E38"/>
    <mergeCell ref="B23:F23"/>
    <mergeCell ref="H4:H6"/>
    <mergeCell ref="B16:F16"/>
    <mergeCell ref="D4:F4"/>
    <mergeCell ref="D5:F5"/>
    <mergeCell ref="D6:F6"/>
    <mergeCell ref="D7:F7"/>
    <mergeCell ref="D8:F8"/>
    <mergeCell ref="D9:F9"/>
    <mergeCell ref="D10:F10"/>
    <mergeCell ref="D11:F11"/>
    <mergeCell ref="D12:F12"/>
    <mergeCell ref="D13:F13"/>
    <mergeCell ref="D14:F14"/>
  </mergeCells>
  <conditionalFormatting sqref="D2:D3">
    <cfRule type="containsBlanks" dxfId="136" priority="373">
      <formula>LEN(TRIM(D2))=0</formula>
    </cfRule>
  </conditionalFormatting>
  <conditionalFormatting sqref="G29">
    <cfRule type="expression" dxfId="135" priority="282">
      <formula>G17&lt;&gt;"Yes"</formula>
    </cfRule>
  </conditionalFormatting>
  <conditionalFormatting sqref="G31">
    <cfRule type="expression" dxfId="134" priority="363">
      <formula>G20&lt;&gt;"Mobile Home"</formula>
    </cfRule>
    <cfRule type="expression" dxfId="133" priority="366">
      <formula>G20="Mobile Home"</formula>
    </cfRule>
  </conditionalFormatting>
  <conditionalFormatting sqref="G32">
    <cfRule type="expression" dxfId="132" priority="278">
      <formula>G17&lt;&gt;"Yes"</formula>
    </cfRule>
  </conditionalFormatting>
  <conditionalFormatting sqref="G30">
    <cfRule type="expression" dxfId="131" priority="355">
      <formula>G21&lt;&gt;"Yes"</formula>
    </cfRule>
    <cfRule type="expression" dxfId="130" priority="356">
      <formula>G25&lt;&gt;"Yes"</formula>
    </cfRule>
  </conditionalFormatting>
  <conditionalFormatting sqref="G19">
    <cfRule type="expression" dxfId="129" priority="349">
      <formula>G17&lt;&gt;"Yes"</formula>
    </cfRule>
  </conditionalFormatting>
  <conditionalFormatting sqref="G24">
    <cfRule type="expression" dxfId="128" priority="340">
      <formula>G17&lt;&gt;"Yes"</formula>
    </cfRule>
    <cfRule type="expression" dxfId="127" priority="348">
      <formula>G19&lt;&gt;"Yes"</formula>
    </cfRule>
  </conditionalFormatting>
  <conditionalFormatting sqref="G20">
    <cfRule type="expression" dxfId="126" priority="347">
      <formula>G17&lt;&gt;"Yes"</formula>
    </cfRule>
  </conditionalFormatting>
  <conditionalFormatting sqref="G25">
    <cfRule type="expression" dxfId="125" priority="345">
      <formula>G17&lt;&gt;"Yes"</formula>
    </cfRule>
  </conditionalFormatting>
  <conditionalFormatting sqref="G18">
    <cfRule type="expression" dxfId="124" priority="341">
      <formula>G$17&lt;&gt;"Yes"</formula>
    </cfRule>
  </conditionalFormatting>
  <conditionalFormatting sqref="G26">
    <cfRule type="expression" dxfId="123" priority="327">
      <formula>G25&lt;&gt;"No"</formula>
    </cfRule>
    <cfRule type="expression" dxfId="122" priority="328">
      <formula>G25="No"</formula>
    </cfRule>
  </conditionalFormatting>
  <conditionalFormatting sqref="G27">
    <cfRule type="expression" dxfId="121" priority="331">
      <formula>G26&lt;&gt;"Yes"</formula>
    </cfRule>
    <cfRule type="expression" dxfId="120" priority="332">
      <formula>G26="Yes"</formula>
    </cfRule>
  </conditionalFormatting>
  <conditionalFormatting sqref="G28">
    <cfRule type="expression" dxfId="119" priority="325">
      <formula>G26="Yes"</formula>
    </cfRule>
    <cfRule type="expression" dxfId="118" priority="326">
      <formula>G26&lt;&gt;"Yes"</formula>
    </cfRule>
  </conditionalFormatting>
  <conditionalFormatting sqref="G21">
    <cfRule type="expression" dxfId="117" priority="70">
      <formula>G20="Boat"</formula>
    </cfRule>
    <cfRule type="expression" dxfId="116" priority="389">
      <formula>G20="Other"</formula>
    </cfRule>
    <cfRule type="expression" dxfId="115" priority="390">
      <formula>G20="Military Housing"</formula>
    </cfRule>
    <cfRule type="expression" dxfId="114" priority="391">
      <formula>G20="Correctional Facility"</formula>
    </cfRule>
    <cfRule type="expression" dxfId="113" priority="392">
      <formula>G20="Dorm"</formula>
    </cfRule>
    <cfRule type="expression" dxfId="112" priority="393">
      <formula>G20="Assisted Living Facility"</formula>
    </cfRule>
    <cfRule type="expression" dxfId="111" priority="394">
      <formula>G17&lt;&gt;"Yes"</formula>
    </cfRule>
    <cfRule type="expression" dxfId="110" priority="395">
      <formula>G19&lt;&gt;"Yes"</formula>
    </cfRule>
  </conditionalFormatting>
  <conditionalFormatting sqref="G22">
    <cfRule type="expression" dxfId="109" priority="396">
      <formula>G17&lt;&gt;"Yes"</formula>
    </cfRule>
    <cfRule type="expression" dxfId="108" priority="397">
      <formula>G21&lt;&gt;"Yes"</formula>
    </cfRule>
  </conditionalFormatting>
  <conditionalFormatting sqref="G34">
    <cfRule type="expression" dxfId="107" priority="319">
      <formula>G17&lt;&gt;"Yes"</formula>
    </cfRule>
    <cfRule type="expression" dxfId="106" priority="320">
      <formula>G19&lt;&gt;"Yes"</formula>
    </cfRule>
  </conditionalFormatting>
  <conditionalFormatting sqref="F35:G55">
    <cfRule type="expression" dxfId="105" priority="307">
      <formula>$G$34&lt;&gt;"Yes"</formula>
    </cfRule>
  </conditionalFormatting>
  <conditionalFormatting sqref="D18:F18 D22:E22">
    <cfRule type="expression" dxfId="104" priority="305">
      <formula>G17&lt;&gt;"Yes"</formula>
    </cfRule>
  </conditionalFormatting>
  <conditionalFormatting sqref="D19:F19">
    <cfRule type="expression" dxfId="103" priority="304">
      <formula>G17&lt;&gt;"Yes"</formula>
    </cfRule>
  </conditionalFormatting>
  <conditionalFormatting sqref="D20:F20">
    <cfRule type="expression" dxfId="102" priority="303">
      <formula>G17&lt;&gt;"Yes"</formula>
    </cfRule>
  </conditionalFormatting>
  <conditionalFormatting sqref="D21:F21">
    <cfRule type="expression" dxfId="101" priority="64">
      <formula>G20="Other"</formula>
    </cfRule>
    <cfRule type="expression" dxfId="100" priority="65">
      <formula>G20="Military Housing"</formula>
    </cfRule>
    <cfRule type="expression" dxfId="99" priority="66">
      <formula>G20="Correctional Facility"</formula>
    </cfRule>
    <cfRule type="expression" dxfId="98" priority="67">
      <formula>G20="Dorm"</formula>
    </cfRule>
    <cfRule type="expression" dxfId="97" priority="68">
      <formula>G20="Assisted Living Facility"</formula>
    </cfRule>
    <cfRule type="expression" dxfId="96" priority="69">
      <formula>G20="Boat"</formula>
    </cfRule>
    <cfRule type="expression" dxfId="95" priority="293">
      <formula>G17&lt;&gt;"Yes"</formula>
    </cfRule>
    <cfRule type="expression" dxfId="94" priority="302">
      <formula>G19&lt;&gt;"Yes"</formula>
    </cfRule>
  </conditionalFormatting>
  <conditionalFormatting sqref="D24:F24">
    <cfRule type="expression" dxfId="93" priority="292">
      <formula>G17&lt;&gt;"Yes"</formula>
    </cfRule>
    <cfRule type="expression" dxfId="92" priority="301">
      <formula>G19&lt;&gt;"Yes"</formula>
    </cfRule>
  </conditionalFormatting>
  <conditionalFormatting sqref="F26">
    <cfRule type="expression" dxfId="91" priority="298">
      <formula>G25&lt;&gt;"No"</formula>
    </cfRule>
  </conditionalFormatting>
  <conditionalFormatting sqref="F27">
    <cfRule type="expression" dxfId="90" priority="297">
      <formula>G26&lt;&gt;"Yes"</formula>
    </cfRule>
  </conditionalFormatting>
  <conditionalFormatting sqref="F28">
    <cfRule type="expression" dxfId="89" priority="296">
      <formula>G26&lt;&gt;"Yes"</formula>
    </cfRule>
  </conditionalFormatting>
  <conditionalFormatting sqref="F29">
    <cfRule type="expression" dxfId="88" priority="283">
      <formula>G17&lt;&gt;"Yes"</formula>
    </cfRule>
  </conditionalFormatting>
  <conditionalFormatting sqref="F30">
    <cfRule type="expression" dxfId="87" priority="281">
      <formula>G17&lt;&gt;"Yes"</formula>
    </cfRule>
  </conditionalFormatting>
  <conditionalFormatting sqref="F31">
    <cfRule type="expression" dxfId="86" priority="280">
      <formula>G17&lt;&gt;"Yes"</formula>
    </cfRule>
  </conditionalFormatting>
  <conditionalFormatting sqref="F32">
    <cfRule type="expression" dxfId="85" priority="279">
      <formula>G17&lt;&gt;"Yes"</formula>
    </cfRule>
  </conditionalFormatting>
  <conditionalFormatting sqref="F38">
    <cfRule type="expression" dxfId="84" priority="267">
      <formula>G37=""</formula>
    </cfRule>
    <cfRule type="expression" dxfId="83" priority="270">
      <formula>G37="Yes"</formula>
    </cfRule>
  </conditionalFormatting>
  <conditionalFormatting sqref="F50">
    <cfRule type="expression" dxfId="82" priority="210">
      <formula>G34&lt;&gt;"Yes"</formula>
    </cfRule>
  </conditionalFormatting>
  <conditionalFormatting sqref="G50">
    <cfRule type="expression" dxfId="81" priority="209">
      <formula>G34&lt;&gt;"Yes"</formula>
    </cfRule>
  </conditionalFormatting>
  <conditionalFormatting sqref="G57">
    <cfRule type="expression" dxfId="80" priority="203">
      <formula>G17&lt;&gt;"Yes"</formula>
    </cfRule>
    <cfRule type="expression" dxfId="79" priority="204">
      <formula>G19&lt;&gt;"Yes"</formula>
    </cfRule>
  </conditionalFormatting>
  <conditionalFormatting sqref="F58:G69">
    <cfRule type="expression" dxfId="78" priority="191">
      <formula>$G$57&lt;&gt;"Yes"</formula>
    </cfRule>
  </conditionalFormatting>
  <conditionalFormatting sqref="D57:F57">
    <cfRule type="expression" dxfId="77" priority="116">
      <formula>G19&lt;&gt;"Yes"</formula>
    </cfRule>
    <cfRule type="expression" dxfId="76" priority="117">
      <formula>G17&lt;&gt;"Yes"</formula>
    </cfRule>
  </conditionalFormatting>
  <conditionalFormatting sqref="G71">
    <cfRule type="expression" dxfId="75" priority="98">
      <formula>G17&lt;&gt;"Yes"</formula>
    </cfRule>
    <cfRule type="expression" dxfId="74" priority="99">
      <formula>G19&lt;&gt;"Yes"</formula>
    </cfRule>
  </conditionalFormatting>
  <conditionalFormatting sqref="G72:G73">
    <cfRule type="expression" dxfId="73" priority="97">
      <formula>G71&lt;&gt;"yes"</formula>
    </cfRule>
  </conditionalFormatting>
  <conditionalFormatting sqref="F72">
    <cfRule type="expression" dxfId="72" priority="89">
      <formula>G71&lt;&gt;"Yes"</formula>
    </cfRule>
  </conditionalFormatting>
  <conditionalFormatting sqref="G73">
    <cfRule type="expression" dxfId="71" priority="88">
      <formula>G71="Yes"</formula>
    </cfRule>
  </conditionalFormatting>
  <conditionalFormatting sqref="F73">
    <cfRule type="expression" dxfId="70" priority="87">
      <formula>G$71&lt;&gt;"yes"</formula>
    </cfRule>
  </conditionalFormatting>
  <conditionalFormatting sqref="D71:F71">
    <cfRule type="expression" dxfId="69" priority="76">
      <formula>G17&lt;&gt;"Yes"</formula>
    </cfRule>
    <cfRule type="expression" dxfId="68" priority="77">
      <formula>G19&lt;&gt;"Yes"</formula>
    </cfRule>
  </conditionalFormatting>
  <conditionalFormatting sqref="D24:G24 F25:G25">
    <cfRule type="expression" dxfId="67" priority="63">
      <formula>$G$20="Boat"</formula>
    </cfRule>
  </conditionalFormatting>
  <conditionalFormatting sqref="D21:G21">
    <cfRule type="expression" dxfId="66" priority="59">
      <formula>$G$20="Mobile Home"</formula>
    </cfRule>
  </conditionalFormatting>
  <conditionalFormatting sqref="F22">
    <cfRule type="expression" dxfId="65" priority="473">
      <formula>K21&lt;&gt;"Yes"</formula>
    </cfRule>
  </conditionalFormatting>
  <conditionalFormatting sqref="D9:D14">
    <cfRule type="expression" dxfId="64" priority="474">
      <formula>I9&lt;&gt;"Yes"</formula>
    </cfRule>
  </conditionalFormatting>
  <conditionalFormatting sqref="G9:G14">
    <cfRule type="expression" dxfId="63" priority="475">
      <formula>D9&lt;&gt;""</formula>
    </cfRule>
  </conditionalFormatting>
  <conditionalFormatting sqref="H9:H12">
    <cfRule type="expression" dxfId="62" priority="52">
      <formula>$G$34="Yes"</formula>
    </cfRule>
  </conditionalFormatting>
  <conditionalFormatting sqref="H13:H14">
    <cfRule type="expression" dxfId="61" priority="51">
      <formula>$G$34="Yes"</formula>
    </cfRule>
  </conditionalFormatting>
  <conditionalFormatting sqref="I9:I12">
    <cfRule type="expression" dxfId="60" priority="50">
      <formula>$G$34="Yes"</formula>
    </cfRule>
  </conditionalFormatting>
  <conditionalFormatting sqref="I13:I14">
    <cfRule type="expression" dxfId="59" priority="49">
      <formula>$G$34="Yes"</formula>
    </cfRule>
  </conditionalFormatting>
  <conditionalFormatting sqref="G36">
    <cfRule type="expression" dxfId="58" priority="498">
      <formula>G35=""</formula>
    </cfRule>
    <cfRule type="expression" dxfId="57" priority="499">
      <formula>G35="Yes"</formula>
    </cfRule>
  </conditionalFormatting>
  <conditionalFormatting sqref="F37:G37">
    <cfRule type="expression" dxfId="56" priority="45">
      <formula>$G$35="Yes"</formula>
    </cfRule>
  </conditionalFormatting>
  <conditionalFormatting sqref="F40:G41">
    <cfRule type="expression" dxfId="55" priority="42">
      <formula>$G$39="Yes"</formula>
    </cfRule>
  </conditionalFormatting>
  <conditionalFormatting sqref="F41:G41">
    <cfRule type="expression" dxfId="54" priority="41">
      <formula>$G$40="Yes"</formula>
    </cfRule>
  </conditionalFormatting>
  <conditionalFormatting sqref="F43:G46">
    <cfRule type="expression" dxfId="53" priority="39">
      <formula>$G$42="Yes"</formula>
    </cfRule>
  </conditionalFormatting>
  <conditionalFormatting sqref="F44:G46">
    <cfRule type="expression" dxfId="52" priority="38">
      <formula>$G$43="Yes"</formula>
    </cfRule>
  </conditionalFormatting>
  <conditionalFormatting sqref="F45:G46">
    <cfRule type="expression" dxfId="51" priority="37">
      <formula>$G$44="Yes"</formula>
    </cfRule>
  </conditionalFormatting>
  <conditionalFormatting sqref="F46:G46">
    <cfRule type="expression" dxfId="50" priority="36">
      <formula>$G$45="Yes"</formula>
    </cfRule>
  </conditionalFormatting>
  <conditionalFormatting sqref="F48:G55">
    <cfRule type="expression" dxfId="49" priority="35">
      <formula>$G$47="Yes"</formula>
    </cfRule>
  </conditionalFormatting>
  <conditionalFormatting sqref="F49:G55">
    <cfRule type="expression" dxfId="48" priority="34">
      <formula>$G$48="Yes"</formula>
    </cfRule>
  </conditionalFormatting>
  <conditionalFormatting sqref="F50:G55">
    <cfRule type="expression" dxfId="47" priority="33">
      <formula>$G$49="Yes"</formula>
    </cfRule>
  </conditionalFormatting>
  <conditionalFormatting sqref="F51:G55">
    <cfRule type="expression" dxfId="46" priority="32">
      <formula>$G$50="Yes"</formula>
    </cfRule>
  </conditionalFormatting>
  <conditionalFormatting sqref="F52:G55">
    <cfRule type="expression" dxfId="45" priority="31">
      <formula>$G$51="Yes"</formula>
    </cfRule>
  </conditionalFormatting>
  <conditionalFormatting sqref="G38">
    <cfRule type="expression" dxfId="44" priority="674">
      <formula>G37=""</formula>
    </cfRule>
    <cfRule type="expression" dxfId="43" priority="675">
      <formula>G37="Yes"</formula>
    </cfRule>
    <cfRule type="expression" dxfId="42" priority="676">
      <formula>G34&lt;&gt;"yes"</formula>
    </cfRule>
  </conditionalFormatting>
  <conditionalFormatting sqref="F25">
    <cfRule type="expression" dxfId="41" priority="692">
      <formula>G17&lt;&gt;"Yes"</formula>
    </cfRule>
  </conditionalFormatting>
  <conditionalFormatting sqref="F59:G59">
    <cfRule type="expression" dxfId="40" priority="30">
      <formula>$G$58="Yes"</formula>
    </cfRule>
  </conditionalFormatting>
  <conditionalFormatting sqref="F61:G62">
    <cfRule type="expression" dxfId="39" priority="26">
      <formula>$G$60="Yes"</formula>
    </cfRule>
  </conditionalFormatting>
  <conditionalFormatting sqref="F62:G62">
    <cfRule type="expression" dxfId="38" priority="25">
      <formula>$G$61="Yes"</formula>
    </cfRule>
  </conditionalFormatting>
  <conditionalFormatting sqref="F64:G67">
    <cfRule type="expression" dxfId="37" priority="24">
      <formula>$G$63="Yes"</formula>
    </cfRule>
  </conditionalFormatting>
  <conditionalFormatting sqref="F65:G67">
    <cfRule type="expression" dxfId="36" priority="23">
      <formula>$G$64="Yes"</formula>
    </cfRule>
  </conditionalFormatting>
  <conditionalFormatting sqref="F66:G67">
    <cfRule type="expression" dxfId="35" priority="22">
      <formula>$G$65="Yes"</formula>
    </cfRule>
  </conditionalFormatting>
  <conditionalFormatting sqref="F67:G67">
    <cfRule type="expression" dxfId="34" priority="21">
      <formula>$G$66="Yes"</formula>
    </cfRule>
  </conditionalFormatting>
  <conditionalFormatting sqref="H9:H13">
    <cfRule type="expression" dxfId="33" priority="18">
      <formula>$G$71="Yes"</formula>
    </cfRule>
  </conditionalFormatting>
  <conditionalFormatting sqref="H14">
    <cfRule type="expression" dxfId="32" priority="17">
      <formula>$G$71="Yes"</formula>
    </cfRule>
  </conditionalFormatting>
  <conditionalFormatting sqref="I9:I13">
    <cfRule type="expression" dxfId="31" priority="16">
      <formula>$G$71="Yes"</formula>
    </cfRule>
  </conditionalFormatting>
  <conditionalFormatting sqref="I14">
    <cfRule type="expression" dxfId="30" priority="14">
      <formula>$G$71="Yes"</formula>
    </cfRule>
  </conditionalFormatting>
  <conditionalFormatting sqref="F73:G73">
    <cfRule type="expression" dxfId="29" priority="13">
      <formula>$G$72="Yes"</formula>
    </cfRule>
  </conditionalFormatting>
  <conditionalFormatting sqref="F29:G32">
    <cfRule type="expression" dxfId="28" priority="371">
      <formula>$G$25&lt;&gt;"Yes"</formula>
    </cfRule>
  </conditionalFormatting>
  <conditionalFormatting sqref="G29:G32">
    <cfRule type="expression" dxfId="27" priority="372">
      <formula>$G$25="Yes"</formula>
    </cfRule>
  </conditionalFormatting>
  <conditionalFormatting sqref="F39:G55">
    <cfRule type="expression" dxfId="26" priority="693">
      <formula>$K$52&gt;3</formula>
    </cfRule>
  </conditionalFormatting>
  <conditionalFormatting sqref="F42:G55">
    <cfRule type="expression" dxfId="25" priority="694">
      <formula>$K$52&gt;2</formula>
    </cfRule>
  </conditionalFormatting>
  <conditionalFormatting sqref="F47:G55">
    <cfRule type="expression" dxfId="24" priority="695">
      <formula>$K$52&gt;1</formula>
    </cfRule>
  </conditionalFormatting>
  <conditionalFormatting sqref="F60:G69">
    <cfRule type="expression" dxfId="23" priority="696">
      <formula>$K$69&gt;3</formula>
    </cfRule>
  </conditionalFormatting>
  <conditionalFormatting sqref="F63:G69">
    <cfRule type="expression" dxfId="22" priority="697">
      <formula>$K$69&gt;2</formula>
    </cfRule>
  </conditionalFormatting>
  <conditionalFormatting sqref="F68:G69">
    <cfRule type="expression" dxfId="21" priority="698">
      <formula>$K$69&gt;1</formula>
    </cfRule>
  </conditionalFormatting>
  <conditionalFormatting sqref="I9:I14">
    <cfRule type="expression" dxfId="20" priority="707">
      <formula>$G$57="Yes"</formula>
    </cfRule>
    <cfRule type="expression" dxfId="19" priority="708">
      <formula>$G$25="Yes"</formula>
    </cfRule>
    <cfRule type="expression" dxfId="18" priority="709">
      <formula>$G$24="Yes"</formula>
    </cfRule>
    <cfRule type="expression" dxfId="17" priority="710">
      <formula>$G$26="Yes"</formula>
    </cfRule>
  </conditionalFormatting>
  <conditionalFormatting sqref="H9:H14">
    <cfRule type="expression" dxfId="16" priority="711">
      <formula>$G$57="Yes"</formula>
    </cfRule>
    <cfRule type="expression" dxfId="15" priority="712">
      <formula>$G$26="Yes"</formula>
    </cfRule>
    <cfRule type="expression" dxfId="14" priority="713">
      <formula>$G$25="Yes"</formula>
    </cfRule>
    <cfRule type="expression" dxfId="13" priority="714">
      <formula>$G$24="Yes"</formula>
    </cfRule>
  </conditionalFormatting>
  <conditionalFormatting sqref="D34:F34">
    <cfRule type="expression" dxfId="12" priority="10">
      <formula>$G$19&lt;&gt;"Yes"</formula>
    </cfRule>
    <cfRule type="expression" dxfId="11" priority="11">
      <formula>$G$17&lt;&gt;"Yes"</formula>
    </cfRule>
  </conditionalFormatting>
  <conditionalFormatting sqref="F25:G25">
    <cfRule type="expression" dxfId="10" priority="9">
      <formula>$G$19&lt;&gt;"Yes"</formula>
    </cfRule>
  </conditionalFormatting>
  <conditionalFormatting sqref="D9:F14">
    <cfRule type="expression" dxfId="9" priority="8">
      <formula>$G$18&lt;&gt;"Own"</formula>
    </cfRule>
  </conditionalFormatting>
  <conditionalFormatting sqref="D57:G57">
    <cfRule type="expression" dxfId="8" priority="7">
      <formula>$G$20="Boat"</formula>
    </cfRule>
  </conditionalFormatting>
  <conditionalFormatting sqref="D71:G71">
    <cfRule type="expression" dxfId="7" priority="6">
      <formula>$G$20="Boat"</formula>
    </cfRule>
  </conditionalFormatting>
  <conditionalFormatting sqref="F35:G52">
    <cfRule type="expression" dxfId="6" priority="5">
      <formula>$G$20="Boat"</formula>
    </cfRule>
  </conditionalFormatting>
  <conditionalFormatting sqref="F53:G55">
    <cfRule type="expression" dxfId="5" priority="4">
      <formula>$G$20&lt;&gt;"Boat"</formula>
    </cfRule>
  </conditionalFormatting>
  <conditionalFormatting sqref="F54:G55">
    <cfRule type="expression" dxfId="4" priority="3">
      <formula>$G$53="No"</formula>
    </cfRule>
  </conditionalFormatting>
  <conditionalFormatting sqref="F55:G55">
    <cfRule type="expression" dxfId="3" priority="2">
      <formula>$G$54="Yes"</formula>
    </cfRule>
  </conditionalFormatting>
  <conditionalFormatting sqref="H9:I14">
    <cfRule type="expression" dxfId="2" priority="1">
      <formula>$G$20="Boat"</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4A1D6E2-A3FC-4BB2-9765-911ABA508852}">
          <x14:formula1>
            <xm:f>Data!$C$5:$C$8</xm:f>
          </x14:formula1>
          <xm:sqref>G31 G26 I9:I14</xm:sqref>
        </x14:dataValidation>
        <x14:dataValidation type="list" allowBlank="1" showInputMessage="1" showErrorMessage="1" xr:uid="{BE5D7839-61E1-4546-8145-ACB6FBC83917}">
          <x14:formula1>
            <xm:f>Data!$C$6:$C$8</xm:f>
          </x14:formula1>
          <xm:sqref>G30 G17 G21:G25 G19 G57:G69 G71:G73 G34:G55</xm:sqref>
        </x14:dataValidation>
        <x14:dataValidation type="list" allowBlank="1" showInputMessage="1" showErrorMessage="1" xr:uid="{552525DE-7CCB-4F80-BCF4-0B638AB94AC6}">
          <x14:formula1>
            <xm:f>Data!$F$5:$F$12</xm:f>
          </x14:formula1>
          <xm:sqref>G29</xm:sqref>
        </x14:dataValidation>
        <x14:dataValidation type="list" allowBlank="1" showInputMessage="1" showErrorMessage="1" xr:uid="{99B350A4-628A-4A15-9FCD-5CD0FA14072C}">
          <x14:formula1>
            <xm:f>Data!$E$16:$E$20</xm:f>
          </x14:formula1>
          <xm:sqref>G22:G24 G34 G57 G71</xm:sqref>
        </x14:dataValidation>
        <x14:dataValidation type="list" allowBlank="1" showInputMessage="1" showErrorMessage="1" xr:uid="{DC99B0F2-870B-4C02-A9BC-42138274852D}">
          <x14:formula1>
            <xm:f>Data!$E$23:$E$25</xm:f>
          </x14:formula1>
          <xm:sqref>G18</xm:sqref>
        </x14:dataValidation>
        <x14:dataValidation type="list" allowBlank="1" showInputMessage="1" showErrorMessage="1" xr:uid="{D393EF22-94A9-489E-A575-CEC8763520C4}">
          <x14:formula1>
            <xm:f>Data!$E$27:$E$29</xm:f>
          </x14:formula1>
          <xm:sqref>G27</xm:sqref>
        </x14:dataValidation>
        <x14:dataValidation type="list" allowBlank="1" showInputMessage="1" showErrorMessage="1" xr:uid="{DA474DB9-54FB-47AD-8B1C-96C4C855F0F3}">
          <x14:formula1>
            <xm:f>Data!$I$15:$I$27</xm:f>
          </x14:formula1>
          <xm:sqref>G20</xm:sqref>
        </x14:dataValidation>
        <x14:dataValidation type="list" allowBlank="1" showInputMessage="1" showErrorMessage="1" xr:uid="{926A1CCD-E721-4AA8-B10C-D3A90D1F095E}">
          <x14:formula1>
            <xm:f>Data!$C$16:$C$20</xm:f>
          </x14:formula1>
          <xm:sqref>G9:G14</xm:sqref>
        </x14:dataValidation>
        <x14:dataValidation type="list" allowBlank="1" showInputMessage="1" showErrorMessage="1" xr:uid="{8DF167A1-8F5F-4364-AAE8-CA1D87027930}">
          <x14:formula1>
            <xm:f>Data!$L$5:$L$10</xm:f>
          </x14:formula1>
          <xm:sqref>G32:G33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BB9F-4E0F-426F-B1B8-2869F8B000F6}">
  <sheetPr codeName="Sheet8"/>
  <dimension ref="A1"/>
  <sheetViews>
    <sheetView showGridLines="0" workbookViewId="0"/>
  </sheetViews>
  <sheetFormatPr defaultRowHeight="15" x14ac:dyDescent="0.25"/>
  <sheetData/>
  <sheetProtection algorithmName="SHA-512" hashValue="yuoRwRusdsbVNxIj+s2Pkf2FF2jZ5qo1VXrY7mqcOqnhIJOnroEmhxv9tPB7o8mLZX2YbfBZC/tRWvHphf+qsA==" saltValue="p16MakbI0fcArTRTUdJlBw==" spinCount="100000" sheet="1" objects="1" scenarios="1" select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D3D7-7CD9-47B8-B9B5-290C5B275343}">
  <sheetPr codeName="Sheet1"/>
  <dimension ref="B4:C21"/>
  <sheetViews>
    <sheetView zoomScale="90" zoomScaleNormal="90" workbookViewId="0">
      <selection activeCell="C3" sqref="C3"/>
    </sheetView>
  </sheetViews>
  <sheetFormatPr defaultColWidth="9.140625" defaultRowHeight="18.75" x14ac:dyDescent="0.3"/>
  <cols>
    <col min="1" max="16384" width="9.140625" style="59"/>
  </cols>
  <sheetData>
    <row r="4" spans="2:3" x14ac:dyDescent="0.3">
      <c r="B4" s="58"/>
      <c r="C4" s="56"/>
    </row>
    <row r="5" spans="2:3" x14ac:dyDescent="0.3">
      <c r="B5" s="58"/>
      <c r="C5" s="56"/>
    </row>
    <row r="6" spans="2:3" x14ac:dyDescent="0.3">
      <c r="B6" s="58"/>
      <c r="C6" s="56"/>
    </row>
    <row r="7" spans="2:3" x14ac:dyDescent="0.3">
      <c r="B7" s="58"/>
      <c r="C7" s="56"/>
    </row>
    <row r="8" spans="2:3" x14ac:dyDescent="0.3">
      <c r="B8" s="58"/>
      <c r="C8" s="56"/>
    </row>
    <row r="9" spans="2:3" x14ac:dyDescent="0.3">
      <c r="B9" s="58"/>
      <c r="C9" s="56"/>
    </row>
    <row r="10" spans="2:3" x14ac:dyDescent="0.3">
      <c r="B10" s="58"/>
      <c r="C10" s="56"/>
    </row>
    <row r="11" spans="2:3" x14ac:dyDescent="0.3">
      <c r="B11" s="58"/>
      <c r="C11" s="56"/>
    </row>
    <row r="12" spans="2:3" x14ac:dyDescent="0.3">
      <c r="B12" s="58"/>
      <c r="C12" s="56"/>
    </row>
    <row r="13" spans="2:3" x14ac:dyDescent="0.3">
      <c r="B13" s="58"/>
      <c r="C13" s="56"/>
    </row>
    <row r="14" spans="2:3" x14ac:dyDescent="0.3">
      <c r="B14" s="58"/>
      <c r="C14" s="56"/>
    </row>
    <row r="15" spans="2:3" x14ac:dyDescent="0.3">
      <c r="B15" s="58"/>
      <c r="C15" s="56"/>
    </row>
    <row r="16" spans="2:3" x14ac:dyDescent="0.3">
      <c r="B16" s="60"/>
      <c r="C16" s="56"/>
    </row>
    <row r="17" spans="2:3" x14ac:dyDescent="0.3">
      <c r="B17" s="60"/>
      <c r="C17" s="56"/>
    </row>
    <row r="18" spans="2:3" x14ac:dyDescent="0.3">
      <c r="B18" s="60"/>
      <c r="C18" s="56"/>
    </row>
    <row r="19" spans="2:3" x14ac:dyDescent="0.3">
      <c r="B19" s="58"/>
      <c r="C19" s="56"/>
    </row>
    <row r="20" spans="2:3" x14ac:dyDescent="0.3">
      <c r="B20" s="58"/>
      <c r="C20" s="56"/>
    </row>
    <row r="21" spans="2:3" x14ac:dyDescent="0.3">
      <c r="B21" s="58"/>
      <c r="C21" s="57"/>
    </row>
  </sheetData>
  <sheetProtection algorithmName="SHA-512" hashValue="kH/xORzyq7Q1aC/7B/fgZ4sSvK5kHSX3SHOGkcOzETiRiVXQHQ32U/LUMtaqoi35OzwvlpwihwImogQGdXExFA==" saltValue="NrQgl9E4bNL3WrJzWWJgHg==" spinCount="100000" sheet="1" objects="1" scenarios="1" select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919A-6261-455D-9B6D-ADF67D098554}">
  <sheetPr codeName="Sheet9"/>
  <dimension ref="A1"/>
  <sheetViews>
    <sheetView showGridLines="0" workbookViewId="0">
      <selection activeCell="B2" sqref="B2"/>
    </sheetView>
  </sheetViews>
  <sheetFormatPr defaultRowHeight="15" x14ac:dyDescent="0.25"/>
  <sheetData/>
  <sheetProtection algorithmName="SHA-512" hashValue="sAfRCsq9kGj+XGRZ5gmBpQWmQ1JhiGPKEDFu6M1TUugqIUn7HrikTBitfRBDTq7priRwz9WGwHFWBZdOXHdUng==" saltValue="RQLDN7li+bSjLdYHlbegLQ==" spinCount="100000" sheet="1" objects="1" scenarios="1" selectLockedCells="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B553-8AA4-48F5-951E-2A34DD1A5F58}">
  <sheetPr codeName="Sheet10"/>
  <dimension ref="D4:F93"/>
  <sheetViews>
    <sheetView workbookViewId="0"/>
  </sheetViews>
  <sheetFormatPr defaultColWidth="9.140625" defaultRowHeight="15" x14ac:dyDescent="0.25"/>
  <cols>
    <col min="1" max="4" width="9.140625" style="1"/>
    <col min="5" max="5" width="34.7109375" style="1" bestFit="1" customWidth="1"/>
    <col min="6" max="16384" width="9.140625" style="1"/>
  </cols>
  <sheetData>
    <row r="4" spans="4:6" x14ac:dyDescent="0.25">
      <c r="D4" s="76" t="s">
        <v>148</v>
      </c>
      <c r="E4"/>
      <c r="F4"/>
    </row>
    <row r="5" spans="4:6" x14ac:dyDescent="0.25">
      <c r="D5" s="77" t="s">
        <v>120</v>
      </c>
      <c r="E5" s="77" t="s">
        <v>149</v>
      </c>
      <c r="F5" s="77" t="s">
        <v>150</v>
      </c>
    </row>
    <row r="6" spans="4:6" x14ac:dyDescent="0.25">
      <c r="D6" s="77">
        <v>9201</v>
      </c>
      <c r="E6" s="77" t="s">
        <v>151</v>
      </c>
      <c r="F6" s="77" t="s">
        <v>125</v>
      </c>
    </row>
    <row r="7" spans="4:6" x14ac:dyDescent="0.25">
      <c r="D7" s="77">
        <v>9202</v>
      </c>
      <c r="E7" s="77" t="s">
        <v>152</v>
      </c>
      <c r="F7" s="77" t="s">
        <v>125</v>
      </c>
    </row>
    <row r="8" spans="4:6" x14ac:dyDescent="0.25">
      <c r="D8" s="77">
        <v>9203</v>
      </c>
      <c r="E8" s="77" t="s">
        <v>153</v>
      </c>
      <c r="F8" s="77" t="s">
        <v>125</v>
      </c>
    </row>
    <row r="9" spans="4:6" x14ac:dyDescent="0.25">
      <c r="D9" s="77">
        <v>9204</v>
      </c>
      <c r="E9" s="77" t="s">
        <v>154</v>
      </c>
      <c r="F9" s="77" t="s">
        <v>125</v>
      </c>
    </row>
    <row r="10" spans="4:6" x14ac:dyDescent="0.25">
      <c r="D10" s="77">
        <v>9205</v>
      </c>
      <c r="E10" s="77" t="s">
        <v>155</v>
      </c>
      <c r="F10" s="77" t="s">
        <v>125</v>
      </c>
    </row>
    <row r="11" spans="4:6" x14ac:dyDescent="0.25">
      <c r="D11" s="77">
        <v>9206</v>
      </c>
      <c r="E11" s="77" t="s">
        <v>156</v>
      </c>
      <c r="F11" s="77" t="s">
        <v>125</v>
      </c>
    </row>
    <row r="12" spans="4:6" x14ac:dyDescent="0.25">
      <c r="D12" s="77">
        <v>9207</v>
      </c>
      <c r="E12" s="77" t="s">
        <v>157</v>
      </c>
      <c r="F12" s="77" t="s">
        <v>125</v>
      </c>
    </row>
    <row r="13" spans="4:6" x14ac:dyDescent="0.25">
      <c r="D13" s="77">
        <v>9208</v>
      </c>
      <c r="E13" s="77" t="s">
        <v>158</v>
      </c>
      <c r="F13" s="77" t="s">
        <v>125</v>
      </c>
    </row>
    <row r="14" spans="4:6" x14ac:dyDescent="0.25">
      <c r="D14" s="77">
        <v>9209</v>
      </c>
      <c r="E14" s="77" t="s">
        <v>159</v>
      </c>
      <c r="F14" s="77" t="s">
        <v>125</v>
      </c>
    </row>
    <row r="15" spans="4:6" x14ac:dyDescent="0.25">
      <c r="D15" s="77">
        <v>9210</v>
      </c>
      <c r="E15" s="77" t="s">
        <v>160</v>
      </c>
      <c r="F15" s="77" t="s">
        <v>125</v>
      </c>
    </row>
    <row r="16" spans="4:6" x14ac:dyDescent="0.25">
      <c r="D16" s="77">
        <v>9211</v>
      </c>
      <c r="E16" s="77" t="s">
        <v>161</v>
      </c>
      <c r="F16" s="77" t="s">
        <v>125</v>
      </c>
    </row>
    <row r="17" spans="4:6" x14ac:dyDescent="0.25">
      <c r="D17" s="77">
        <v>9212</v>
      </c>
      <c r="E17" s="77" t="s">
        <v>162</v>
      </c>
      <c r="F17" s="77" t="s">
        <v>125</v>
      </c>
    </row>
    <row r="18" spans="4:6" x14ac:dyDescent="0.25">
      <c r="D18" s="77">
        <v>9213</v>
      </c>
      <c r="E18" s="77" t="s">
        <v>163</v>
      </c>
      <c r="F18" s="77" t="s">
        <v>125</v>
      </c>
    </row>
    <row r="19" spans="4:6" x14ac:dyDescent="0.25">
      <c r="D19" s="77">
        <v>9214</v>
      </c>
      <c r="E19" s="77" t="s">
        <v>164</v>
      </c>
      <c r="F19" s="77" t="s">
        <v>125</v>
      </c>
    </row>
    <row r="20" spans="4:6" x14ac:dyDescent="0.25">
      <c r="D20" s="77">
        <v>9215</v>
      </c>
      <c r="E20" s="77" t="s">
        <v>165</v>
      </c>
      <c r="F20" s="77" t="s">
        <v>125</v>
      </c>
    </row>
    <row r="21" spans="4:6" x14ac:dyDescent="0.25">
      <c r="D21" s="77">
        <v>9216</v>
      </c>
      <c r="E21" s="77" t="s">
        <v>166</v>
      </c>
      <c r="F21" s="77" t="s">
        <v>125</v>
      </c>
    </row>
    <row r="22" spans="4:6" x14ac:dyDescent="0.25">
      <c r="D22" s="77">
        <v>9217</v>
      </c>
      <c r="E22" s="77" t="s">
        <v>167</v>
      </c>
      <c r="F22" s="77" t="s">
        <v>125</v>
      </c>
    </row>
    <row r="23" spans="4:6" x14ac:dyDescent="0.25">
      <c r="D23" s="77">
        <v>9218</v>
      </c>
      <c r="E23" s="77" t="s">
        <v>168</v>
      </c>
      <c r="F23" s="77" t="s">
        <v>125</v>
      </c>
    </row>
    <row r="24" spans="4:6" x14ac:dyDescent="0.25">
      <c r="D24" s="77">
        <v>9219</v>
      </c>
      <c r="E24" s="77" t="s">
        <v>169</v>
      </c>
      <c r="F24" s="77" t="s">
        <v>125</v>
      </c>
    </row>
    <row r="25" spans="4:6" x14ac:dyDescent="0.25">
      <c r="D25" s="77">
        <v>9220</v>
      </c>
      <c r="E25" s="77" t="s">
        <v>170</v>
      </c>
      <c r="F25" s="77" t="s">
        <v>125</v>
      </c>
    </row>
    <row r="26" spans="4:6" x14ac:dyDescent="0.25">
      <c r="D26" s="77">
        <v>9221</v>
      </c>
      <c r="E26" s="77" t="s">
        <v>171</v>
      </c>
      <c r="F26" s="77" t="s">
        <v>125</v>
      </c>
    </row>
    <row r="27" spans="4:6" x14ac:dyDescent="0.25">
      <c r="D27" s="77">
        <v>9222</v>
      </c>
      <c r="E27" s="77" t="s">
        <v>172</v>
      </c>
      <c r="F27" s="77" t="s">
        <v>125</v>
      </c>
    </row>
    <row r="28" spans="4:6" x14ac:dyDescent="0.25">
      <c r="D28" s="77">
        <v>9223</v>
      </c>
      <c r="E28" s="77" t="s">
        <v>173</v>
      </c>
      <c r="F28" s="77" t="s">
        <v>125</v>
      </c>
    </row>
    <row r="29" spans="4:6" x14ac:dyDescent="0.25">
      <c r="D29" s="77">
        <v>9225</v>
      </c>
      <c r="E29" s="77" t="s">
        <v>124</v>
      </c>
      <c r="F29" s="77" t="s">
        <v>125</v>
      </c>
    </row>
    <row r="30" spans="4:6" x14ac:dyDescent="0.25">
      <c r="D30" s="77">
        <v>9226</v>
      </c>
      <c r="E30" s="77" t="s">
        <v>127</v>
      </c>
      <c r="F30" s="77" t="s">
        <v>125</v>
      </c>
    </row>
    <row r="31" spans="4:6" x14ac:dyDescent="0.25">
      <c r="D31" s="77">
        <v>9227</v>
      </c>
      <c r="E31" s="77" t="s">
        <v>129</v>
      </c>
      <c r="F31" s="77" t="s">
        <v>125</v>
      </c>
    </row>
    <row r="32" spans="4:6" x14ac:dyDescent="0.25">
      <c r="D32" s="77">
        <v>9228</v>
      </c>
      <c r="E32" s="77" t="s">
        <v>131</v>
      </c>
      <c r="F32" s="77" t="s">
        <v>125</v>
      </c>
    </row>
    <row r="33" spans="4:6" x14ac:dyDescent="0.25">
      <c r="D33" s="77">
        <v>9229</v>
      </c>
      <c r="E33" s="77" t="s">
        <v>133</v>
      </c>
      <c r="F33" s="77" t="s">
        <v>125</v>
      </c>
    </row>
    <row r="34" spans="4:6" x14ac:dyDescent="0.25">
      <c r="D34" s="77">
        <v>9230</v>
      </c>
      <c r="E34" s="77" t="s">
        <v>135</v>
      </c>
      <c r="F34" s="77" t="s">
        <v>125</v>
      </c>
    </row>
    <row r="35" spans="4:6" x14ac:dyDescent="0.25">
      <c r="D35" s="77">
        <v>9231</v>
      </c>
      <c r="E35" s="77" t="s">
        <v>137</v>
      </c>
      <c r="F35" s="77" t="s">
        <v>125</v>
      </c>
    </row>
    <row r="36" spans="4:6" x14ac:dyDescent="0.25">
      <c r="D36" s="77">
        <v>9232</v>
      </c>
      <c r="E36" s="77" t="s">
        <v>139</v>
      </c>
      <c r="F36" s="77" t="s">
        <v>125</v>
      </c>
    </row>
    <row r="37" spans="4:6" x14ac:dyDescent="0.25">
      <c r="D37" s="77">
        <v>9233</v>
      </c>
      <c r="E37" s="77" t="s">
        <v>141</v>
      </c>
      <c r="F37" s="77" t="s">
        <v>125</v>
      </c>
    </row>
    <row r="38" spans="4:6" x14ac:dyDescent="0.25">
      <c r="D38" s="77">
        <v>9234</v>
      </c>
      <c r="E38" s="77" t="s">
        <v>143</v>
      </c>
      <c r="F38" s="77" t="s">
        <v>125</v>
      </c>
    </row>
    <row r="39" spans="4:6" x14ac:dyDescent="0.25">
      <c r="D39" s="77">
        <v>9235</v>
      </c>
      <c r="E39" s="77" t="s">
        <v>174</v>
      </c>
      <c r="F39" s="77" t="s">
        <v>125</v>
      </c>
    </row>
    <row r="40" spans="4:6" x14ac:dyDescent="0.25">
      <c r="D40" s="77">
        <v>9236</v>
      </c>
      <c r="E40" s="77" t="s">
        <v>175</v>
      </c>
      <c r="F40" s="77" t="s">
        <v>125</v>
      </c>
    </row>
    <row r="41" spans="4:6" x14ac:dyDescent="0.25">
      <c r="D41" s="77">
        <v>9237</v>
      </c>
      <c r="E41" s="77" t="s">
        <v>176</v>
      </c>
      <c r="F41" s="77" t="s">
        <v>125</v>
      </c>
    </row>
    <row r="42" spans="4:6" x14ac:dyDescent="0.25">
      <c r="D42" s="77">
        <v>9238</v>
      </c>
      <c r="E42" s="77" t="s">
        <v>177</v>
      </c>
      <c r="F42" s="77" t="s">
        <v>125</v>
      </c>
    </row>
    <row r="43" spans="4:6" x14ac:dyDescent="0.25">
      <c r="D43" s="77">
        <v>9239</v>
      </c>
      <c r="E43" s="77" t="s">
        <v>178</v>
      </c>
      <c r="F43" s="77" t="s">
        <v>125</v>
      </c>
    </row>
    <row r="44" spans="4:6" x14ac:dyDescent="0.25">
      <c r="D44" s="77">
        <v>9240</v>
      </c>
      <c r="E44" s="77" t="s">
        <v>179</v>
      </c>
      <c r="F44" s="77" t="s">
        <v>125</v>
      </c>
    </row>
    <row r="45" spans="4:6" x14ac:dyDescent="0.25">
      <c r="D45" s="77">
        <v>9241</v>
      </c>
      <c r="E45" s="77" t="s">
        <v>180</v>
      </c>
      <c r="F45" s="77" t="s">
        <v>125</v>
      </c>
    </row>
    <row r="46" spans="4:6" x14ac:dyDescent="0.25">
      <c r="D46" s="77">
        <v>9242</v>
      </c>
      <c r="E46" s="77" t="s">
        <v>181</v>
      </c>
      <c r="F46" s="77" t="s">
        <v>125</v>
      </c>
    </row>
    <row r="47" spans="4:6" x14ac:dyDescent="0.25">
      <c r="D47" s="77">
        <v>9243</v>
      </c>
      <c r="E47" s="77" t="s">
        <v>182</v>
      </c>
      <c r="F47" s="77" t="s">
        <v>125</v>
      </c>
    </row>
    <row r="48" spans="4:6" x14ac:dyDescent="0.25">
      <c r="D48" s="77">
        <v>9244</v>
      </c>
      <c r="E48" s="77" t="s">
        <v>183</v>
      </c>
      <c r="F48" s="77" t="s">
        <v>125</v>
      </c>
    </row>
    <row r="49" spans="4:6" x14ac:dyDescent="0.25">
      <c r="D49" s="77">
        <v>9245</v>
      </c>
      <c r="E49" s="77" t="s">
        <v>184</v>
      </c>
      <c r="F49" s="77" t="s">
        <v>125</v>
      </c>
    </row>
    <row r="50" spans="4:6" x14ac:dyDescent="0.25">
      <c r="D50" s="77">
        <v>9246</v>
      </c>
      <c r="E50" s="77" t="s">
        <v>185</v>
      </c>
      <c r="F50" s="77" t="s">
        <v>125</v>
      </c>
    </row>
    <row r="51" spans="4:6" x14ac:dyDescent="0.25">
      <c r="D51" s="77">
        <v>9247</v>
      </c>
      <c r="E51" s="77" t="s">
        <v>186</v>
      </c>
      <c r="F51" s="77" t="s">
        <v>125</v>
      </c>
    </row>
    <row r="52" spans="4:6" x14ac:dyDescent="0.25">
      <c r="D52" s="77">
        <v>9248</v>
      </c>
      <c r="E52" s="77" t="s">
        <v>187</v>
      </c>
      <c r="F52" s="77" t="s">
        <v>125</v>
      </c>
    </row>
    <row r="53" spans="4:6" x14ac:dyDescent="0.25">
      <c r="D53" s="77">
        <v>9249</v>
      </c>
      <c r="E53" s="77" t="s">
        <v>188</v>
      </c>
      <c r="F53" s="77" t="s">
        <v>125</v>
      </c>
    </row>
    <row r="54" spans="4:6" x14ac:dyDescent="0.25">
      <c r="D54" s="77">
        <v>9250</v>
      </c>
      <c r="E54" s="77" t="s">
        <v>189</v>
      </c>
      <c r="F54" s="77" t="s">
        <v>125</v>
      </c>
    </row>
    <row r="55" spans="4:6" x14ac:dyDescent="0.25">
      <c r="D55" s="77">
        <v>9251</v>
      </c>
      <c r="E55" s="77" t="s">
        <v>190</v>
      </c>
      <c r="F55" s="77" t="s">
        <v>125</v>
      </c>
    </row>
    <row r="56" spans="4:6" x14ac:dyDescent="0.25">
      <c r="D56" s="77">
        <v>9252</v>
      </c>
      <c r="E56" s="77" t="s">
        <v>191</v>
      </c>
      <c r="F56" s="77" t="s">
        <v>125</v>
      </c>
    </row>
    <row r="57" spans="4:6" x14ac:dyDescent="0.25">
      <c r="D57" s="77">
        <v>9253</v>
      </c>
      <c r="E57" s="77" t="s">
        <v>192</v>
      </c>
      <c r="F57" s="77" t="s">
        <v>125</v>
      </c>
    </row>
    <row r="58" spans="4:6" x14ac:dyDescent="0.25">
      <c r="D58" s="77">
        <v>9254</v>
      </c>
      <c r="E58" s="77" t="s">
        <v>193</v>
      </c>
      <c r="F58" s="77" t="s">
        <v>125</v>
      </c>
    </row>
    <row r="59" spans="4:6" x14ac:dyDescent="0.25">
      <c r="D59" s="78">
        <v>9260</v>
      </c>
      <c r="E59" s="78" t="s">
        <v>194</v>
      </c>
      <c r="F59" s="78" t="s">
        <v>125</v>
      </c>
    </row>
    <row r="60" spans="4:6" x14ac:dyDescent="0.25">
      <c r="D60" s="78">
        <v>9261</v>
      </c>
      <c r="E60" s="78" t="s">
        <v>195</v>
      </c>
      <c r="F60" s="78" t="s">
        <v>125</v>
      </c>
    </row>
    <row r="61" spans="4:6" x14ac:dyDescent="0.25">
      <c r="D61" s="78">
        <v>9262</v>
      </c>
      <c r="E61" s="78" t="s">
        <v>196</v>
      </c>
      <c r="F61" s="78" t="s">
        <v>125</v>
      </c>
    </row>
    <row r="62" spans="4:6" x14ac:dyDescent="0.25">
      <c r="D62" s="78">
        <v>9263</v>
      </c>
      <c r="E62" s="78" t="s">
        <v>197</v>
      </c>
      <c r="F62" s="78" t="s">
        <v>125</v>
      </c>
    </row>
    <row r="63" spans="4:6" x14ac:dyDescent="0.25">
      <c r="D63" s="78">
        <v>9264</v>
      </c>
      <c r="E63" s="78" t="s">
        <v>198</v>
      </c>
      <c r="F63" s="78" t="s">
        <v>125</v>
      </c>
    </row>
    <row r="64" spans="4:6" x14ac:dyDescent="0.25">
      <c r="D64" s="78">
        <v>9265</v>
      </c>
      <c r="E64" s="78" t="s">
        <v>199</v>
      </c>
      <c r="F64" s="78" t="s">
        <v>125</v>
      </c>
    </row>
    <row r="65" spans="4:6" x14ac:dyDescent="0.25">
      <c r="D65" s="78">
        <v>9266</v>
      </c>
      <c r="E65" s="78" t="s">
        <v>200</v>
      </c>
      <c r="F65" s="78" t="s">
        <v>125</v>
      </c>
    </row>
    <row r="66" spans="4:6" x14ac:dyDescent="0.25">
      <c r="D66" s="78">
        <v>9267</v>
      </c>
      <c r="E66" s="78" t="s">
        <v>201</v>
      </c>
      <c r="F66" s="78" t="s">
        <v>125</v>
      </c>
    </row>
    <row r="67" spans="4:6" x14ac:dyDescent="0.25">
      <c r="D67" s="78">
        <v>9268</v>
      </c>
      <c r="E67" s="78" t="s">
        <v>202</v>
      </c>
      <c r="F67" s="78" t="s">
        <v>125</v>
      </c>
    </row>
    <row r="68" spans="4:6" x14ac:dyDescent="0.25">
      <c r="D68" s="78">
        <v>9269</v>
      </c>
      <c r="E68" s="78" t="s">
        <v>203</v>
      </c>
      <c r="F68" s="78" t="s">
        <v>125</v>
      </c>
    </row>
    <row r="69" spans="4:6" x14ac:dyDescent="0.25">
      <c r="D69" s="78">
        <v>9270</v>
      </c>
      <c r="E69" s="78" t="s">
        <v>204</v>
      </c>
      <c r="F69" s="78" t="s">
        <v>125</v>
      </c>
    </row>
    <row r="70" spans="4:6" x14ac:dyDescent="0.25">
      <c r="D70" s="78">
        <v>9271</v>
      </c>
      <c r="E70" s="78" t="s">
        <v>205</v>
      </c>
      <c r="F70" s="78" t="s">
        <v>125</v>
      </c>
    </row>
    <row r="71" spans="4:6" x14ac:dyDescent="0.25">
      <c r="D71" s="78">
        <v>9272</v>
      </c>
      <c r="E71" s="78" t="s">
        <v>206</v>
      </c>
      <c r="F71" s="78" t="s">
        <v>125</v>
      </c>
    </row>
    <row r="72" spans="4:6" x14ac:dyDescent="0.25">
      <c r="D72" s="78">
        <v>9273</v>
      </c>
      <c r="E72" s="78" t="s">
        <v>207</v>
      </c>
      <c r="F72" s="78" t="s">
        <v>125</v>
      </c>
    </row>
    <row r="73" spans="4:6" x14ac:dyDescent="0.25">
      <c r="D73" s="78">
        <v>9274</v>
      </c>
      <c r="E73" s="78" t="s">
        <v>208</v>
      </c>
      <c r="F73" s="78" t="s">
        <v>125</v>
      </c>
    </row>
    <row r="74" spans="4:6" x14ac:dyDescent="0.25">
      <c r="D74" s="78">
        <v>9275</v>
      </c>
      <c r="E74" s="78" t="s">
        <v>209</v>
      </c>
      <c r="F74" s="78" t="s">
        <v>125</v>
      </c>
    </row>
    <row r="75" spans="4:6" x14ac:dyDescent="0.25">
      <c r="D75" s="78">
        <v>9276</v>
      </c>
      <c r="E75" s="78" t="s">
        <v>210</v>
      </c>
      <c r="F75" s="78" t="s">
        <v>125</v>
      </c>
    </row>
    <row r="76" spans="4:6" x14ac:dyDescent="0.25">
      <c r="D76" s="78">
        <v>9277</v>
      </c>
      <c r="E76" s="78" t="s">
        <v>211</v>
      </c>
      <c r="F76" s="78" t="s">
        <v>125</v>
      </c>
    </row>
    <row r="77" spans="4:6" x14ac:dyDescent="0.25">
      <c r="D77" s="78">
        <v>9278</v>
      </c>
      <c r="E77" s="78" t="s">
        <v>212</v>
      </c>
      <c r="F77" s="78" t="s">
        <v>125</v>
      </c>
    </row>
    <row r="78" spans="4:6" x14ac:dyDescent="0.25">
      <c r="D78" s="78">
        <v>9279</v>
      </c>
      <c r="E78" s="78" t="s">
        <v>213</v>
      </c>
      <c r="F78" s="78" t="s">
        <v>125</v>
      </c>
    </row>
    <row r="79" spans="4:6" x14ac:dyDescent="0.25">
      <c r="D79" s="77">
        <v>9290</v>
      </c>
      <c r="E79" s="77" t="s">
        <v>214</v>
      </c>
      <c r="F79" s="77" t="s">
        <v>215</v>
      </c>
    </row>
    <row r="80" spans="4:6" x14ac:dyDescent="0.25">
      <c r="D80" s="77">
        <v>9291</v>
      </c>
      <c r="E80" s="77" t="s">
        <v>216</v>
      </c>
      <c r="F80" s="77" t="s">
        <v>215</v>
      </c>
    </row>
    <row r="81" spans="4:6" x14ac:dyDescent="0.25">
      <c r="D81" s="77">
        <v>9292</v>
      </c>
      <c r="E81" s="77" t="s">
        <v>217</v>
      </c>
      <c r="F81" s="77"/>
    </row>
    <row r="82" spans="4:6" x14ac:dyDescent="0.25">
      <c r="D82" s="77">
        <v>9293</v>
      </c>
      <c r="E82" s="77" t="s">
        <v>218</v>
      </c>
      <c r="F82" s="77" t="s">
        <v>215</v>
      </c>
    </row>
    <row r="83" spans="4:6" ht="15.75" thickBot="1" x14ac:dyDescent="0.3">
      <c r="D83" s="79">
        <v>9294</v>
      </c>
      <c r="E83" s="79" t="s">
        <v>219</v>
      </c>
      <c r="F83" s="79" t="s">
        <v>215</v>
      </c>
    </row>
    <row r="84" spans="4:6" x14ac:dyDescent="0.25">
      <c r="D84" s="80"/>
      <c r="E84" s="81" t="s">
        <v>220</v>
      </c>
      <c r="F84" s="81"/>
    </row>
    <row r="85" spans="4:6" x14ac:dyDescent="0.25">
      <c r="D85" s="82">
        <v>5533</v>
      </c>
      <c r="E85" s="83" t="s">
        <v>221</v>
      </c>
      <c r="F85" s="83" t="s">
        <v>215</v>
      </c>
    </row>
    <row r="86" spans="4:6" x14ac:dyDescent="0.25">
      <c r="D86" s="82">
        <v>5532</v>
      </c>
      <c r="E86" s="83" t="s">
        <v>222</v>
      </c>
      <c r="F86" s="83" t="s">
        <v>215</v>
      </c>
    </row>
    <row r="87" spans="4:6" x14ac:dyDescent="0.25">
      <c r="D87" s="82">
        <v>5530</v>
      </c>
      <c r="E87" s="83" t="s">
        <v>223</v>
      </c>
      <c r="F87" s="83" t="s">
        <v>215</v>
      </c>
    </row>
    <row r="88" spans="4:6" x14ac:dyDescent="0.25">
      <c r="D88" s="82">
        <v>6600</v>
      </c>
      <c r="E88" s="83" t="s">
        <v>224</v>
      </c>
      <c r="F88" s="83" t="s">
        <v>215</v>
      </c>
    </row>
    <row r="89" spans="4:6" x14ac:dyDescent="0.25">
      <c r="D89" s="84">
        <v>6700</v>
      </c>
      <c r="E89" s="77" t="s">
        <v>225</v>
      </c>
      <c r="F89" s="77" t="s">
        <v>215</v>
      </c>
    </row>
    <row r="90" spans="4:6" x14ac:dyDescent="0.25">
      <c r="D90" s="84">
        <v>7100</v>
      </c>
      <c r="E90" s="77" t="s">
        <v>226</v>
      </c>
      <c r="F90" s="77" t="s">
        <v>215</v>
      </c>
    </row>
    <row r="91" spans="4:6" x14ac:dyDescent="0.25">
      <c r="D91" s="84">
        <v>6391</v>
      </c>
      <c r="E91" s="77" t="s">
        <v>227</v>
      </c>
      <c r="F91" s="77" t="s">
        <v>215</v>
      </c>
    </row>
    <row r="92" spans="4:6" x14ac:dyDescent="0.25">
      <c r="D92" s="84">
        <v>6980</v>
      </c>
      <c r="E92" s="77" t="s">
        <v>228</v>
      </c>
      <c r="F92" s="77" t="s">
        <v>215</v>
      </c>
    </row>
    <row r="93" spans="4:6" ht="15.75" thickBot="1" x14ac:dyDescent="0.3">
      <c r="D93" s="85">
        <v>6981</v>
      </c>
      <c r="E93" s="86" t="s">
        <v>229</v>
      </c>
      <c r="F93" s="86" t="s">
        <v>215</v>
      </c>
    </row>
  </sheetData>
  <sheetProtection algorithmName="SHA-512" hashValue="n8kDurR13MKrq1CwQnflpspHWU2tpTGgHXpsGRQlI+icG82yuZeZ5EAvwJZ0RURcPnUtSg5SFa9lauGGS1KziA==" saltValue="npfIK64qjlD9EdVf0i7Jsg==" spinCount="100000" sheet="1" objects="1" scenarios="1" selectLockedCell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D87E-12D2-4A3E-A8CD-C638A340614B}">
  <sheetPr codeName="Sheet3"/>
  <dimension ref="D2:G17"/>
  <sheetViews>
    <sheetView workbookViewId="0">
      <selection activeCell="D3" sqref="D3:G3"/>
    </sheetView>
  </sheetViews>
  <sheetFormatPr defaultRowHeight="15" x14ac:dyDescent="0.25"/>
  <cols>
    <col min="4" max="4" width="10.85546875" bestFit="1" customWidth="1"/>
    <col min="5" max="5" width="36.7109375" style="73" customWidth="1"/>
    <col min="6" max="6" width="9.140625" customWidth="1"/>
    <col min="7" max="7" width="14.28515625" bestFit="1" customWidth="1"/>
  </cols>
  <sheetData>
    <row r="2" spans="4:7" ht="76.5" customHeight="1" x14ac:dyDescent="0.25">
      <c r="D2" s="115" t="s">
        <v>145</v>
      </c>
      <c r="E2" s="115"/>
      <c r="F2" s="115"/>
      <c r="G2" s="115"/>
    </row>
    <row r="3" spans="4:7" ht="74.25" customHeight="1" x14ac:dyDescent="0.25">
      <c r="D3" s="115" t="s">
        <v>146</v>
      </c>
      <c r="E3" s="115"/>
      <c r="F3" s="115"/>
      <c r="G3" s="115"/>
    </row>
    <row r="5" spans="4:7" x14ac:dyDescent="0.25">
      <c r="D5" s="69"/>
    </row>
    <row r="6" spans="4:7" ht="15.75" x14ac:dyDescent="0.25">
      <c r="D6" s="70" t="s">
        <v>120</v>
      </c>
      <c r="E6" s="74" t="s">
        <v>121</v>
      </c>
      <c r="F6" s="70" t="s">
        <v>122</v>
      </c>
      <c r="G6" s="70" t="s">
        <v>123</v>
      </c>
    </row>
    <row r="7" spans="4:7" ht="15.75" x14ac:dyDescent="0.25">
      <c r="D7" s="71">
        <v>9225</v>
      </c>
      <c r="E7" s="74" t="s">
        <v>124</v>
      </c>
      <c r="F7" s="70" t="s">
        <v>125</v>
      </c>
      <c r="G7" s="70" t="s">
        <v>126</v>
      </c>
    </row>
    <row r="8" spans="4:7" ht="15.75" x14ac:dyDescent="0.25">
      <c r="D8" s="71">
        <v>9226</v>
      </c>
      <c r="E8" s="74" t="s">
        <v>127</v>
      </c>
      <c r="F8" s="70" t="s">
        <v>125</v>
      </c>
      <c r="G8" s="70" t="s">
        <v>128</v>
      </c>
    </row>
    <row r="9" spans="4:7" ht="15.75" x14ac:dyDescent="0.25">
      <c r="D9" s="71">
        <v>9227</v>
      </c>
      <c r="E9" s="74" t="s">
        <v>129</v>
      </c>
      <c r="F9" s="70" t="s">
        <v>125</v>
      </c>
      <c r="G9" s="70" t="s">
        <v>130</v>
      </c>
    </row>
    <row r="10" spans="4:7" ht="15.75" x14ac:dyDescent="0.25">
      <c r="D10" s="71">
        <v>9228</v>
      </c>
      <c r="E10" s="74" t="s">
        <v>131</v>
      </c>
      <c r="F10" s="70" t="s">
        <v>125</v>
      </c>
      <c r="G10" s="70" t="s">
        <v>132</v>
      </c>
    </row>
    <row r="11" spans="4:7" ht="15.75" x14ac:dyDescent="0.25">
      <c r="D11" s="71">
        <v>9229</v>
      </c>
      <c r="E11" s="74" t="s">
        <v>133</v>
      </c>
      <c r="F11" s="70" t="s">
        <v>125</v>
      </c>
      <c r="G11" s="70" t="s">
        <v>134</v>
      </c>
    </row>
    <row r="12" spans="4:7" ht="15.75" x14ac:dyDescent="0.25">
      <c r="D12" s="71">
        <v>9230</v>
      </c>
      <c r="E12" s="74" t="s">
        <v>135</v>
      </c>
      <c r="F12" s="70" t="s">
        <v>125</v>
      </c>
      <c r="G12" s="70" t="s">
        <v>136</v>
      </c>
    </row>
    <row r="13" spans="4:7" ht="15.75" x14ac:dyDescent="0.25">
      <c r="D13" s="71">
        <v>9231</v>
      </c>
      <c r="E13" s="74" t="s">
        <v>137</v>
      </c>
      <c r="F13" s="70" t="s">
        <v>125</v>
      </c>
      <c r="G13" s="70" t="s">
        <v>138</v>
      </c>
    </row>
    <row r="14" spans="4:7" ht="15.75" x14ac:dyDescent="0.25">
      <c r="D14" s="71">
        <v>9232</v>
      </c>
      <c r="E14" s="74" t="s">
        <v>139</v>
      </c>
      <c r="F14" s="70" t="s">
        <v>125</v>
      </c>
      <c r="G14" s="70" t="s">
        <v>140</v>
      </c>
    </row>
    <row r="15" spans="4:7" ht="15.75" x14ac:dyDescent="0.25">
      <c r="D15" s="71">
        <v>9233</v>
      </c>
      <c r="E15" s="74" t="s">
        <v>141</v>
      </c>
      <c r="F15" s="70" t="s">
        <v>125</v>
      </c>
      <c r="G15" s="70" t="s">
        <v>142</v>
      </c>
    </row>
    <row r="16" spans="4:7" ht="15.75" x14ac:dyDescent="0.25">
      <c r="D16" s="71">
        <v>9234</v>
      </c>
      <c r="E16" s="74" t="s">
        <v>143</v>
      </c>
      <c r="F16" s="70" t="s">
        <v>125</v>
      </c>
      <c r="G16" s="70" t="s">
        <v>144</v>
      </c>
    </row>
    <row r="17" spans="4:4" customFormat="1" x14ac:dyDescent="0.25">
      <c r="D17" s="72"/>
    </row>
  </sheetData>
  <mergeCells count="2">
    <mergeCell ref="D2:G2"/>
    <mergeCell ref="D3:G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BCA0-BADD-48BA-B6A0-C3FDB02DCD91}">
  <sheetPr codeName="Sheet4"/>
  <dimension ref="D7:K12"/>
  <sheetViews>
    <sheetView topLeftCell="B10" zoomScale="120" zoomScaleNormal="120" workbookViewId="0">
      <selection activeCell="B10" sqref="B10"/>
    </sheetView>
  </sheetViews>
  <sheetFormatPr defaultColWidth="9.140625" defaultRowHeight="15" x14ac:dyDescent="0.25"/>
  <cols>
    <col min="1" max="4" width="9.140625" style="1"/>
    <col min="5" max="5" width="22" style="1" customWidth="1"/>
    <col min="6" max="11" width="17.7109375" style="1" customWidth="1"/>
    <col min="12" max="16384" width="9.140625" style="1"/>
  </cols>
  <sheetData>
    <row r="7" spans="4:11" ht="19.5" thickBot="1" x14ac:dyDescent="0.3">
      <c r="E7" s="12"/>
      <c r="F7" s="116" t="s">
        <v>5</v>
      </c>
      <c r="G7" s="116"/>
      <c r="H7" s="116"/>
      <c r="I7" s="116"/>
      <c r="J7" s="116"/>
      <c r="K7" s="116"/>
    </row>
    <row r="8" spans="4:11" ht="30" customHeight="1" thickBot="1" x14ac:dyDescent="0.3">
      <c r="E8" s="12"/>
      <c r="F8" s="117" t="s">
        <v>6</v>
      </c>
      <c r="G8" s="118"/>
      <c r="H8" s="118"/>
      <c r="I8" s="118"/>
      <c r="J8" s="118"/>
      <c r="K8" s="119"/>
    </row>
    <row r="9" spans="4:11" ht="16.5" thickBot="1" x14ac:dyDescent="0.3">
      <c r="D9" s="2" t="s">
        <v>7</v>
      </c>
      <c r="E9" s="3" t="s">
        <v>8</v>
      </c>
      <c r="F9" s="4" t="s">
        <v>9</v>
      </c>
      <c r="G9" s="4" t="s">
        <v>10</v>
      </c>
      <c r="H9" s="5" t="s">
        <v>11</v>
      </c>
      <c r="I9" s="4" t="s">
        <v>12</v>
      </c>
      <c r="J9" s="11" t="s">
        <v>13</v>
      </c>
      <c r="K9" s="4" t="s">
        <v>14</v>
      </c>
    </row>
    <row r="10" spans="4:11" ht="141.75" customHeight="1" thickBot="1" x14ac:dyDescent="0.3">
      <c r="D10" s="6" t="s">
        <v>15</v>
      </c>
      <c r="E10" s="7" t="s">
        <v>16</v>
      </c>
      <c r="F10" s="8" t="s">
        <v>17</v>
      </c>
      <c r="G10" s="8" t="s">
        <v>18</v>
      </c>
      <c r="H10" s="8" t="s">
        <v>19</v>
      </c>
      <c r="I10" s="9" t="s">
        <v>20</v>
      </c>
      <c r="J10" s="10" t="s">
        <v>21</v>
      </c>
      <c r="K10" s="120" t="s">
        <v>22</v>
      </c>
    </row>
    <row r="11" spans="4:11" ht="141" thickBot="1" x14ac:dyDescent="0.3">
      <c r="D11" s="6" t="s">
        <v>23</v>
      </c>
      <c r="E11" s="7" t="s">
        <v>16</v>
      </c>
      <c r="F11" s="8" t="s">
        <v>24</v>
      </c>
      <c r="G11" s="8" t="s">
        <v>18</v>
      </c>
      <c r="H11" s="8" t="s">
        <v>19</v>
      </c>
      <c r="I11" s="9" t="s">
        <v>20</v>
      </c>
      <c r="J11" s="10" t="s">
        <v>21</v>
      </c>
      <c r="K11" s="121"/>
    </row>
    <row r="12" spans="4:11" ht="124.5" thickBot="1" x14ac:dyDescent="0.3">
      <c r="D12" s="6" t="s">
        <v>25</v>
      </c>
      <c r="E12" s="7" t="s">
        <v>26</v>
      </c>
      <c r="F12" s="8" t="s">
        <v>17</v>
      </c>
      <c r="G12" s="8" t="s">
        <v>18</v>
      </c>
      <c r="H12" s="8" t="s">
        <v>27</v>
      </c>
      <c r="I12" s="9" t="s">
        <v>28</v>
      </c>
      <c r="J12" s="10" t="s">
        <v>29</v>
      </c>
      <c r="K12" s="122"/>
    </row>
  </sheetData>
  <mergeCells count="3">
    <mergeCell ref="F7:K7"/>
    <mergeCell ref="F8:K8"/>
    <mergeCell ref="K10:K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2331-0CD1-40B2-9CC3-016ECDDFD00D}">
  <sheetPr codeName="Sheet5"/>
  <dimension ref="C5:M29"/>
  <sheetViews>
    <sheetView workbookViewId="0">
      <selection activeCell="I17" sqref="I17"/>
    </sheetView>
  </sheetViews>
  <sheetFormatPr defaultColWidth="9.140625" defaultRowHeight="15" x14ac:dyDescent="0.25"/>
  <cols>
    <col min="1" max="2" width="9.140625" style="1"/>
    <col min="3" max="3" width="14.85546875" style="1" customWidth="1"/>
    <col min="4" max="4" width="9.140625" style="1"/>
    <col min="5" max="6" width="12.42578125" style="1" bestFit="1" customWidth="1"/>
    <col min="7" max="7" width="10.7109375" style="15" customWidth="1"/>
    <col min="8" max="8" width="9.140625" style="1"/>
    <col min="9" max="9" width="26.7109375" style="1" bestFit="1" customWidth="1"/>
    <col min="10" max="10" width="10.7109375" style="15" customWidth="1"/>
    <col min="11" max="12" width="9.140625" style="1"/>
    <col min="13" max="13" width="9.140625" style="15"/>
    <col min="14" max="16384" width="9.140625" style="1"/>
  </cols>
  <sheetData>
    <row r="5" spans="3:13" x14ac:dyDescent="0.25">
      <c r="C5" s="13" t="s">
        <v>34</v>
      </c>
      <c r="E5" s="14"/>
      <c r="F5" s="14"/>
      <c r="G5" s="17"/>
      <c r="I5" s="14"/>
      <c r="J5" s="17"/>
      <c r="L5" s="14"/>
    </row>
    <row r="6" spans="3:13" ht="31.5" x14ac:dyDescent="0.25">
      <c r="C6" s="13"/>
      <c r="E6" s="14" t="s">
        <v>15</v>
      </c>
      <c r="F6" s="18" t="s">
        <v>23</v>
      </c>
      <c r="G6" s="19">
        <v>1</v>
      </c>
      <c r="I6" s="14" t="s">
        <v>42</v>
      </c>
      <c r="J6" s="17"/>
      <c r="L6" s="16" t="s">
        <v>43</v>
      </c>
      <c r="M6" s="19">
        <v>1</v>
      </c>
    </row>
    <row r="7" spans="3:13" ht="31.5" x14ac:dyDescent="0.25">
      <c r="C7" s="14" t="s">
        <v>30</v>
      </c>
      <c r="E7" s="14" t="s">
        <v>23</v>
      </c>
      <c r="F7" s="18" t="s">
        <v>25</v>
      </c>
      <c r="G7" s="19">
        <v>2</v>
      </c>
      <c r="I7" s="14" t="s">
        <v>25</v>
      </c>
      <c r="J7" s="19">
        <v>2</v>
      </c>
      <c r="L7" s="16" t="s">
        <v>44</v>
      </c>
      <c r="M7" s="19">
        <v>2</v>
      </c>
    </row>
    <row r="8" spans="3:13" ht="15.75" x14ac:dyDescent="0.25">
      <c r="C8" s="14" t="s">
        <v>31</v>
      </c>
      <c r="E8" s="14" t="s">
        <v>25</v>
      </c>
      <c r="F8" s="18" t="s">
        <v>35</v>
      </c>
      <c r="G8" s="19">
        <v>3</v>
      </c>
      <c r="I8" s="14" t="s">
        <v>35</v>
      </c>
      <c r="J8" s="19">
        <v>3</v>
      </c>
      <c r="L8" s="16" t="s">
        <v>45</v>
      </c>
      <c r="M8" s="19">
        <v>3</v>
      </c>
    </row>
    <row r="9" spans="3:13" ht="15.75" x14ac:dyDescent="0.25">
      <c r="E9" s="14" t="s">
        <v>35</v>
      </c>
      <c r="F9" s="18" t="s">
        <v>36</v>
      </c>
      <c r="G9" s="19">
        <v>4</v>
      </c>
      <c r="I9" s="14" t="s">
        <v>36</v>
      </c>
      <c r="J9" s="19">
        <v>4</v>
      </c>
      <c r="L9" s="16" t="s">
        <v>46</v>
      </c>
      <c r="M9" s="19">
        <v>4</v>
      </c>
    </row>
    <row r="10" spans="3:13" ht="15.75" x14ac:dyDescent="0.25">
      <c r="E10" s="14" t="s">
        <v>36</v>
      </c>
      <c r="F10" s="18" t="s">
        <v>37</v>
      </c>
      <c r="G10" s="19">
        <v>5</v>
      </c>
      <c r="I10" s="14" t="s">
        <v>37</v>
      </c>
      <c r="J10" s="19">
        <v>5</v>
      </c>
      <c r="L10" s="16" t="s">
        <v>21</v>
      </c>
      <c r="M10" s="19">
        <v>5</v>
      </c>
    </row>
    <row r="11" spans="3:13" x14ac:dyDescent="0.25">
      <c r="E11" s="14" t="s">
        <v>37</v>
      </c>
      <c r="F11" s="18" t="s">
        <v>38</v>
      </c>
      <c r="G11" s="19">
        <v>6</v>
      </c>
    </row>
    <row r="12" spans="3:13" x14ac:dyDescent="0.25">
      <c r="E12" s="14" t="s">
        <v>38</v>
      </c>
      <c r="F12" s="18" t="s">
        <v>39</v>
      </c>
      <c r="G12" s="19">
        <v>7</v>
      </c>
    </row>
    <row r="13" spans="3:13" x14ac:dyDescent="0.25">
      <c r="E13" s="14" t="s">
        <v>39</v>
      </c>
      <c r="G13" s="19">
        <v>8</v>
      </c>
    </row>
    <row r="15" spans="3:13" x14ac:dyDescent="0.25">
      <c r="I15" s="14"/>
    </row>
    <row r="16" spans="3:13" x14ac:dyDescent="0.25">
      <c r="C16" s="14"/>
      <c r="E16" s="14"/>
      <c r="I16" s="14" t="s">
        <v>238</v>
      </c>
    </row>
    <row r="17" spans="3:9" x14ac:dyDescent="0.25">
      <c r="C17" s="14" t="s">
        <v>80</v>
      </c>
      <c r="E17" s="14" t="s">
        <v>15</v>
      </c>
      <c r="I17" s="14" t="s">
        <v>47</v>
      </c>
    </row>
    <row r="18" spans="3:9" x14ac:dyDescent="0.25">
      <c r="C18" s="14" t="s">
        <v>91</v>
      </c>
      <c r="E18" s="14" t="s">
        <v>23</v>
      </c>
      <c r="I18" s="14" t="s">
        <v>48</v>
      </c>
    </row>
    <row r="19" spans="3:9" x14ac:dyDescent="0.25">
      <c r="C19" s="14" t="s">
        <v>83</v>
      </c>
      <c r="E19" s="14" t="s">
        <v>25</v>
      </c>
      <c r="I19" s="14" t="s">
        <v>49</v>
      </c>
    </row>
    <row r="20" spans="3:9" x14ac:dyDescent="0.25">
      <c r="C20" s="14" t="s">
        <v>82</v>
      </c>
      <c r="E20" s="14" t="s">
        <v>55</v>
      </c>
      <c r="I20" s="14" t="s">
        <v>50</v>
      </c>
    </row>
    <row r="21" spans="3:9" x14ac:dyDescent="0.25">
      <c r="I21" s="14" t="s">
        <v>51</v>
      </c>
    </row>
    <row r="22" spans="3:9" x14ac:dyDescent="0.25">
      <c r="I22" s="14" t="s">
        <v>52</v>
      </c>
    </row>
    <row r="23" spans="3:9" x14ac:dyDescent="0.25">
      <c r="E23" s="14"/>
      <c r="I23" s="14" t="s">
        <v>53</v>
      </c>
    </row>
    <row r="24" spans="3:9" x14ac:dyDescent="0.25">
      <c r="E24" s="14" t="s">
        <v>58</v>
      </c>
      <c r="I24" s="14" t="s">
        <v>56</v>
      </c>
    </row>
    <row r="25" spans="3:9" x14ac:dyDescent="0.25">
      <c r="E25" s="14" t="s">
        <v>57</v>
      </c>
      <c r="I25" s="14" t="s">
        <v>54</v>
      </c>
    </row>
    <row r="26" spans="3:9" x14ac:dyDescent="0.25">
      <c r="I26" s="14" t="s">
        <v>68</v>
      </c>
    </row>
    <row r="27" spans="3:9" x14ac:dyDescent="0.25">
      <c r="E27" s="14"/>
      <c r="I27" s="14" t="s">
        <v>55</v>
      </c>
    </row>
    <row r="28" spans="3:9" x14ac:dyDescent="0.25">
      <c r="E28" s="14" t="s">
        <v>23</v>
      </c>
    </row>
    <row r="29" spans="3:9" x14ac:dyDescent="0.25">
      <c r="E29" s="14"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 This First</vt:lpstr>
      <vt:lpstr>Questions</vt:lpstr>
      <vt:lpstr>Read this Last</vt:lpstr>
      <vt:lpstr>Guidance</vt:lpstr>
      <vt:lpstr>Q&amp;A</vt:lpstr>
      <vt:lpstr>RP Line Items</vt:lpstr>
      <vt:lpstr>Sheet1</vt:lpstr>
      <vt:lpstr>Matrix</vt:lpstr>
      <vt:lpstr>Data</vt:lpstr>
      <vt:lpstr>Service Calls</vt:lpstr>
    </vt:vector>
  </TitlesOfParts>
  <Company>FEMA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Kincer, Ronald</dc:creator>
  <cp:lastModifiedBy>Kincer, Ronald</cp:lastModifiedBy>
  <dcterms:created xsi:type="dcterms:W3CDTF">2020-03-18T20:02:40Z</dcterms:created>
  <dcterms:modified xsi:type="dcterms:W3CDTF">2020-04-16T19:08:09Z</dcterms:modified>
</cp:coreProperties>
</file>